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" sheetId="5" r:id="rId1"/>
    <sheet name="Лист1" sheetId="6" r:id="rId2"/>
    <sheet name="Лист2" sheetId="7" r:id="rId3"/>
  </sheets>
  <definedNames>
    <definedName name="_xlnm.Print_Area" localSheetId="0">'План '!$A$1:$R$77</definedName>
  </definedNames>
  <calcPr calcId="124519"/>
</workbook>
</file>

<file path=xl/calcChain.xml><?xml version="1.0" encoding="utf-8"?>
<calcChain xmlns="http://schemas.openxmlformats.org/spreadsheetml/2006/main">
  <c r="E31" i="5"/>
  <c r="F31"/>
  <c r="G31"/>
  <c r="H31"/>
  <c r="I31"/>
  <c r="M31"/>
  <c r="N31"/>
  <c r="O31"/>
  <c r="P31"/>
  <c r="Q31"/>
  <c r="R31"/>
  <c r="D31"/>
  <c r="S71" l="1"/>
  <c r="S72"/>
  <c r="S73"/>
  <c r="G58" l="1"/>
  <c r="H58"/>
  <c r="I58"/>
  <c r="Q58"/>
  <c r="R58"/>
  <c r="G26"/>
  <c r="H26"/>
  <c r="I26"/>
  <c r="M26"/>
  <c r="N26"/>
  <c r="O26"/>
  <c r="P26"/>
  <c r="Q26"/>
  <c r="R26"/>
  <c r="E19"/>
  <c r="G19"/>
  <c r="H19"/>
  <c r="I19"/>
  <c r="J19"/>
  <c r="K19"/>
  <c r="L19"/>
  <c r="M19"/>
  <c r="N19"/>
  <c r="O19"/>
  <c r="P19"/>
  <c r="Q19"/>
  <c r="R19"/>
  <c r="O53" l="1"/>
  <c r="P53"/>
  <c r="P47"/>
  <c r="Q47"/>
  <c r="W71"/>
  <c r="S76"/>
  <c r="S77"/>
  <c r="S74"/>
  <c r="G8"/>
  <c r="H8"/>
  <c r="I8"/>
  <c r="K8"/>
  <c r="K65" s="1"/>
  <c r="L8"/>
  <c r="L65" s="1"/>
  <c r="G63"/>
  <c r="N63"/>
  <c r="D63"/>
  <c r="G47"/>
  <c r="H47"/>
  <c r="I47"/>
  <c r="J47"/>
  <c r="G53"/>
  <c r="H53"/>
  <c r="I53"/>
  <c r="J53"/>
  <c r="J46" s="1"/>
  <c r="N46" l="1"/>
  <c r="G46"/>
  <c r="H46"/>
  <c r="I46"/>
  <c r="Q46"/>
  <c r="Q30" s="1"/>
  <c r="O46"/>
  <c r="O30" s="1"/>
  <c r="R46"/>
  <c r="P46"/>
  <c r="P30" s="1"/>
  <c r="D45" l="1"/>
  <c r="E45" s="1"/>
  <c r="M30" l="1"/>
  <c r="N30"/>
  <c r="R30"/>
  <c r="N4" i="7"/>
  <c r="N8" s="1"/>
  <c r="N5"/>
  <c r="N6"/>
  <c r="L6"/>
  <c r="L8" s="1"/>
  <c r="K8"/>
  <c r="C8"/>
  <c r="H8"/>
  <c r="L4"/>
  <c r="L5"/>
  <c r="G4"/>
  <c r="G5"/>
  <c r="G6"/>
  <c r="G8" s="1"/>
  <c r="I8"/>
  <c r="D8"/>
  <c r="M8"/>
  <c r="J8"/>
  <c r="F8"/>
  <c r="E8"/>
  <c r="D21" i="5" l="1"/>
  <c r="D22"/>
  <c r="D20"/>
  <c r="D24"/>
  <c r="D25"/>
  <c r="D23"/>
  <c r="D28"/>
  <c r="E28" s="1"/>
  <c r="D29"/>
  <c r="E29" s="1"/>
  <c r="D27"/>
  <c r="E27" s="1"/>
  <c r="D32"/>
  <c r="E32" s="1"/>
  <c r="D34"/>
  <c r="E34" s="1"/>
  <c r="D35"/>
  <c r="E35" s="1"/>
  <c r="D37"/>
  <c r="E37" s="1"/>
  <c r="D38"/>
  <c r="E38" s="1"/>
  <c r="D39"/>
  <c r="E39" s="1"/>
  <c r="D40"/>
  <c r="E40" s="1"/>
  <c r="D41"/>
  <c r="E41" s="1"/>
  <c r="D43"/>
  <c r="E43" s="1"/>
  <c r="D44"/>
  <c r="E44" s="1"/>
  <c r="D50"/>
  <c r="E50" s="1"/>
  <c r="D49"/>
  <c r="E49" s="1"/>
  <c r="D48"/>
  <c r="K70"/>
  <c r="L70"/>
  <c r="S23"/>
  <c r="S22"/>
  <c r="D60"/>
  <c r="E60" s="1"/>
  <c r="D61"/>
  <c r="E61" s="1"/>
  <c r="E26" l="1"/>
  <c r="W69"/>
  <c r="E48"/>
  <c r="E47" s="1"/>
  <c r="D47"/>
  <c r="D54"/>
  <c r="D59"/>
  <c r="D55"/>
  <c r="E55" s="1"/>
  <c r="D42"/>
  <c r="E42" s="1"/>
  <c r="D33"/>
  <c r="R65"/>
  <c r="Q65"/>
  <c r="P65"/>
  <c r="O65"/>
  <c r="N65"/>
  <c r="M65"/>
  <c r="D26"/>
  <c r="E59" l="1"/>
  <c r="E58" s="1"/>
  <c r="D58"/>
  <c r="D53"/>
  <c r="J30"/>
  <c r="J65" s="1"/>
  <c r="E54"/>
  <c r="E53" s="1"/>
  <c r="E46" s="1"/>
  <c r="P70"/>
  <c r="O70"/>
  <c r="Q70"/>
  <c r="M70"/>
  <c r="G30"/>
  <c r="G65" s="1"/>
  <c r="W74" s="1"/>
  <c r="I30"/>
  <c r="I65" s="1"/>
  <c r="R70"/>
  <c r="H30"/>
  <c r="H65" s="1"/>
  <c r="N70"/>
  <c r="E33"/>
  <c r="S70" l="1"/>
  <c r="W70"/>
  <c r="D80" s="1"/>
  <c r="D46"/>
  <c r="D30" s="1"/>
  <c r="E30" l="1"/>
  <c r="D19"/>
  <c r="D65" s="1"/>
  <c r="E65" l="1"/>
</calcChain>
</file>

<file path=xl/sharedStrings.xml><?xml version="1.0" encoding="utf-8"?>
<sst xmlns="http://schemas.openxmlformats.org/spreadsheetml/2006/main" count="362" uniqueCount="265">
  <si>
    <t>индекс</t>
  </si>
  <si>
    <t>Формы промежуточной аттестации</t>
  </si>
  <si>
    <t>Наименование циклов, дисциплин, профессиональных модулей, МДК, практика</t>
  </si>
  <si>
    <t>всего занятий</t>
  </si>
  <si>
    <t>Учебная нагрузка обучающихся (час)</t>
  </si>
  <si>
    <t>обязательная аудиторная</t>
  </si>
  <si>
    <t>в т.ч.</t>
  </si>
  <si>
    <t>О.00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</si>
  <si>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</si>
  <si>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</si>
  <si>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</si>
  <si>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</si>
  <si>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</si>
  <si>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</si>
  <si>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</si>
  <si>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ЕН.01</t>
  </si>
  <si>
    <t>ЕН.02</t>
  </si>
  <si>
    <t>ЕН.03</t>
  </si>
  <si>
    <t>Общеобразовательный цикл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</si>
  <si>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</si>
  <si>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</si>
  <si>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</si>
  <si>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</si>
  <si>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</si>
  <si>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</si>
  <si>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</si>
  <si>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</si>
  <si>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</si>
  <si>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</si>
  <si>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</si>
  <si>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</si>
  <si>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</si>
  <si>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</si>
  <si>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</si>
  <si>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</si>
  <si>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</si>
  <si>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ПМ. 00</t>
  </si>
  <si>
    <t>Профессиональные модули</t>
  </si>
  <si>
    <t>МДК.01.02</t>
  </si>
  <si>
    <t>УП. 01</t>
  </si>
  <si>
    <t>МДК.02.01</t>
  </si>
  <si>
    <t>МДК.02.02</t>
  </si>
  <si>
    <t>ПП.02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</si>
  <si>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</si>
  <si>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</si>
  <si>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</si>
  <si>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</si>
  <si>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</si>
  <si>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</si>
  <si>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</si>
  <si>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всего</t>
  </si>
  <si>
    <t>экзаменов</t>
  </si>
  <si>
    <t>Основы философии</t>
  </si>
  <si>
    <t>История</t>
  </si>
  <si>
    <t>Иностранный язык</t>
  </si>
  <si>
    <t>Физическая культура</t>
  </si>
  <si>
    <t>История Дагестана</t>
  </si>
  <si>
    <t>Элементы высшей математики</t>
  </si>
  <si>
    <t>Элементы математической логики</t>
  </si>
  <si>
    <t>ЕН.00</t>
  </si>
  <si>
    <t>Математический и естественно-научный цикл</t>
  </si>
  <si>
    <t>Операционные системы</t>
  </si>
  <si>
    <t>Технические средства информатизации</t>
  </si>
  <si>
    <t>Информационные технологии</t>
  </si>
  <si>
    <t>Основы программирования</t>
  </si>
  <si>
    <t>Теория алгоритмов</t>
  </si>
  <si>
    <t>Безопасность жизнедеятельности</t>
  </si>
  <si>
    <t>Информационная безопасность</t>
  </si>
  <si>
    <t>Компьютерная графика</t>
  </si>
  <si>
    <t>Web-программирование</t>
  </si>
  <si>
    <t>Выполнение работ по одной или нескольким профессиям рабочих, должностям служащих</t>
  </si>
  <si>
    <t>ПМ.02</t>
  </si>
  <si>
    <t>Разработка и администрирование баз данных</t>
  </si>
  <si>
    <t>Инфокоммуникационные системы и сети</t>
  </si>
  <si>
    <t>УП. 02</t>
  </si>
  <si>
    <t>ПМ.03</t>
  </si>
  <si>
    <t>МДК.03.01</t>
  </si>
  <si>
    <t>Системное программирование</t>
  </si>
  <si>
    <t>Прикладное программирование</t>
  </si>
  <si>
    <t>ПП.03</t>
  </si>
  <si>
    <t>Интеграция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</si>
  <si>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</si>
  <si>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</si>
  <si>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Технология разработки и защиты баз данных</t>
  </si>
  <si>
    <t>Химия</t>
  </si>
  <si>
    <t>Основы безопасности жизнидеятельности</t>
  </si>
  <si>
    <t>Физика</t>
  </si>
  <si>
    <t xml:space="preserve">максимальная </t>
  </si>
  <si>
    <t>курсовых работ (проектов)</t>
  </si>
  <si>
    <t>-,Э</t>
  </si>
  <si>
    <t>ДЗ</t>
  </si>
  <si>
    <t>ДЗ,Э</t>
  </si>
  <si>
    <t>З,З,З,З,З,ДЗ</t>
  </si>
  <si>
    <t>З</t>
  </si>
  <si>
    <t>Э</t>
  </si>
  <si>
    <t>Распределение обязательной нагрузки по курсам и семестрам (час.в семестр)</t>
  </si>
  <si>
    <t>зачетов</t>
  </si>
  <si>
    <t>Разработка программных модулей программного обеспечения для компьютерных систем</t>
  </si>
  <si>
    <t>ПМ.01</t>
  </si>
  <si>
    <t>МДК.01.01</t>
  </si>
  <si>
    <t>ПП.01</t>
  </si>
  <si>
    <t>МДК.03.02</t>
  </si>
  <si>
    <t>ПМ. 04</t>
  </si>
  <si>
    <t>МДК.03.03</t>
  </si>
  <si>
    <t>Документирование и сертификация</t>
  </si>
  <si>
    <t>Э(К)</t>
  </si>
  <si>
    <t>Основы экономики</t>
  </si>
  <si>
    <t>Культура и традиции народов Дагестана</t>
  </si>
  <si>
    <t>4 нед.</t>
  </si>
  <si>
    <t>6 нед.</t>
  </si>
  <si>
    <t>Системы трехмерного моделирования</t>
  </si>
  <si>
    <t>курс</t>
  </si>
  <si>
    <t>Календарный учебный график групп комиссии программирования на 2014-2015 учебный год</t>
  </si>
  <si>
    <t>1 сент. - 7 сент.</t>
  </si>
  <si>
    <t>8 сент. - 14 сент.</t>
  </si>
  <si>
    <t>15 сент. - 21 сент.</t>
  </si>
  <si>
    <t>22 сент. - 28 сент.</t>
  </si>
  <si>
    <t>29 сент. - 5 окт.</t>
  </si>
  <si>
    <t>6 окт. - 12 окт.</t>
  </si>
  <si>
    <t>13 окт. - 19 окт.</t>
  </si>
  <si>
    <t>20 окт. - 26 окт.</t>
  </si>
  <si>
    <t>27 окт. - 2 нояб.</t>
  </si>
  <si>
    <t>3 нояб. - 9 нояб.</t>
  </si>
  <si>
    <t>10 нояб. - 16 нояб.</t>
  </si>
  <si>
    <t>17 нояб. - 23 нояб.</t>
  </si>
  <si>
    <t>24 нояб. - 30 нояб.</t>
  </si>
  <si>
    <t>1 дек. - 7 дек.</t>
  </si>
  <si>
    <t>8 дек. - 14 дек.</t>
  </si>
  <si>
    <t>15 дек. - 21 дек.</t>
  </si>
  <si>
    <t>22 дек. - 28 дек.</t>
  </si>
  <si>
    <t>29 дек. - 4 янв.</t>
  </si>
  <si>
    <t>5 янв. - 11 янв.</t>
  </si>
  <si>
    <t>12 янв. - 18 янв.</t>
  </si>
  <si>
    <t>19 янв. - 25 янв.</t>
  </si>
  <si>
    <t>26 янв. - 1 фев.</t>
  </si>
  <si>
    <t>2 фев. - 8 фев.</t>
  </si>
  <si>
    <t>9 фев - 15 фев.</t>
  </si>
  <si>
    <t>16 фев - 22 фев.</t>
  </si>
  <si>
    <t>23 фев. - 1 мар.</t>
  </si>
  <si>
    <t>2 мар. - 8 мар.</t>
  </si>
  <si>
    <t>9 мар. - 15 мар.</t>
  </si>
  <si>
    <t>16 мар. - 22 мар.</t>
  </si>
  <si>
    <t>23 мар. - 29 мар.</t>
  </si>
  <si>
    <t>30 мар. - 5 апр.</t>
  </si>
  <si>
    <t>6 апр. - 12 апр.</t>
  </si>
  <si>
    <t>13 апр. - 19 апр.</t>
  </si>
  <si>
    <t>20 апр.- 26 апр.</t>
  </si>
  <si>
    <t>27 апр. - 3 мая</t>
  </si>
  <si>
    <t>4 мая - 10 мая</t>
  </si>
  <si>
    <t>11 мая - 17мая</t>
  </si>
  <si>
    <t>18 мая - 24 мая</t>
  </si>
  <si>
    <t>25 мая - 31 мая</t>
  </si>
  <si>
    <t>1 июн. - 7 июн.</t>
  </si>
  <si>
    <t>8 июн. - 14 июн.</t>
  </si>
  <si>
    <t>15июн. - 21 июн.</t>
  </si>
  <si>
    <t xml:space="preserve">22 июн. - 28 июн. </t>
  </si>
  <si>
    <t>29 июн. - 5 июл.</t>
  </si>
  <si>
    <t>Номера календарных недель</t>
  </si>
  <si>
    <t>Порядковые номера недель учебного года</t>
  </si>
  <si>
    <t>::</t>
  </si>
  <si>
    <t>⁼</t>
  </si>
  <si>
    <t>о</t>
  </si>
  <si>
    <t>Δ</t>
  </si>
  <si>
    <t>º</t>
  </si>
  <si>
    <t>Курс</t>
  </si>
  <si>
    <t>количество недель учебы</t>
  </si>
  <si>
    <t>У</t>
  </si>
  <si>
    <t>П</t>
  </si>
  <si>
    <t>У - Учебная практика</t>
  </si>
  <si>
    <t>П - Производственная практика</t>
  </si>
  <si>
    <t>Д - Преддипломная практика</t>
  </si>
  <si>
    <t>:: - Промежуточная аттестация</t>
  </si>
  <si>
    <t>И - Государственная итоговая аттестация</t>
  </si>
  <si>
    <t xml:space="preserve"> = - Каникулы</t>
  </si>
  <si>
    <t>=</t>
  </si>
  <si>
    <t>1 сем</t>
  </si>
  <si>
    <t>2 сем</t>
  </si>
  <si>
    <t>каник</t>
  </si>
  <si>
    <t>экз нд</t>
  </si>
  <si>
    <t>практ</t>
  </si>
  <si>
    <t>теория</t>
  </si>
  <si>
    <t>2. Продолжительность</t>
  </si>
  <si>
    <t>теоретического обучения</t>
  </si>
  <si>
    <t>промежуточная аттестация</t>
  </si>
  <si>
    <t>всех видов практик,</t>
  </si>
  <si>
    <t>в том числе преддипломной</t>
  </si>
  <si>
    <t>государственной итоговой аттестации, включая подготовку и защиту выпускной квалификационной работы</t>
  </si>
  <si>
    <t>каникул</t>
  </si>
  <si>
    <t>Основы предпринимательской деятельности</t>
  </si>
  <si>
    <t>ОУД. 01</t>
  </si>
  <si>
    <t>Русский язык и литература</t>
  </si>
  <si>
    <t>ОУД. 02</t>
  </si>
  <si>
    <t>ОУД. 04</t>
  </si>
  <si>
    <t>ОУД. 05</t>
  </si>
  <si>
    <t>ОУД. 06</t>
  </si>
  <si>
    <t>ОУД. 09</t>
  </si>
  <si>
    <t>ОУД. 10</t>
  </si>
  <si>
    <t>Математика: алгебра и начало математического анализа; геометрия</t>
  </si>
  <si>
    <t>ОУДп. 03</t>
  </si>
  <si>
    <t>Информатика</t>
  </si>
  <si>
    <t>ОУДп. 07</t>
  </si>
  <si>
    <t>ОУДп. 08</t>
  </si>
  <si>
    <t>лекций</t>
  </si>
  <si>
    <t>лаб. и практ. занятий, вкл. семинары)</t>
  </si>
  <si>
    <t>Э(к)</t>
  </si>
  <si>
    <t>Общий гуманитарный и социально-экономический цикл</t>
  </si>
  <si>
    <t>-, ДЗ</t>
  </si>
  <si>
    <t>Э (к)</t>
  </si>
  <si>
    <t>МДК.01.03</t>
  </si>
  <si>
    <t xml:space="preserve"> </t>
  </si>
  <si>
    <t>Обществознание (вкл. экономику и право)</t>
  </si>
  <si>
    <t>Правовое обеспечение профессиональной деятельности</t>
  </si>
  <si>
    <t>Практика</t>
  </si>
  <si>
    <t>Дисц и МДК</t>
  </si>
  <si>
    <t>1 курс</t>
  </si>
  <si>
    <t>Инвар.</t>
  </si>
  <si>
    <t>Вариатив</t>
  </si>
  <si>
    <t>Архитектура компьютерных систем</t>
  </si>
  <si>
    <t>ДЗ,ДЗ</t>
  </si>
  <si>
    <t>-,З,-,З,-,ДЗ</t>
  </si>
  <si>
    <t>-,ДЗ</t>
  </si>
  <si>
    <t>0/11/3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</si>
  <si>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</si>
  <si>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</si>
  <si>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</si>
  <si>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</si>
  <si>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нед.</t>
  </si>
  <si>
    <t xml:space="preserve">Консультации на учебную группу по 4 часа на одного обучающегося на каждый учебный год </t>
  </si>
  <si>
    <t>Программа базовой подготовки</t>
  </si>
  <si>
    <t xml:space="preserve">1. Выпускная квалификационная работа в форме дипломного проекта </t>
  </si>
  <si>
    <t xml:space="preserve">Выполнение дипломного проекта с 20 мая по 15 июня                    2019 года (всего 4 нед.)                    </t>
  </si>
  <si>
    <t xml:space="preserve">Защита дипломного проекта с 17 июня по 29 июня                                             2019 года (всего 2 нед.) </t>
  </si>
  <si>
    <t>производственной практики</t>
  </si>
  <si>
    <t>преддипломной практики</t>
  </si>
  <si>
    <t>дифференцированных зачетов</t>
  </si>
  <si>
    <t>ПРО=</t>
  </si>
  <si>
    <t>10/3/0</t>
  </si>
  <si>
    <t>0/3/1</t>
  </si>
  <si>
    <t>0/12/8</t>
  </si>
  <si>
    <t>0/8/6</t>
  </si>
  <si>
    <t>0/20/14</t>
  </si>
  <si>
    <t>10/37/18</t>
  </si>
  <si>
    <t>Теория вероятностей и математическая статистика</t>
  </si>
  <si>
    <t>внеаудиторная самостоятель-ная работа</t>
  </si>
  <si>
    <t>индивидуальный проект</t>
  </si>
  <si>
    <t>I курс</t>
  </si>
  <si>
    <t>II курс</t>
  </si>
  <si>
    <t>III курс</t>
  </si>
  <si>
    <t>IV курс</t>
  </si>
  <si>
    <t>Учебная практика</t>
  </si>
  <si>
    <t>Производственная практика</t>
  </si>
  <si>
    <t>4 сем 18 нед. ТО                +              5 нед. УП</t>
  </si>
  <si>
    <t>6 сем 17 нед. ТО                  +                  2 нед. УП               +                  5 нед. ПП</t>
  </si>
  <si>
    <t>7 сем 11 нед. ТО                +            1 нед. УП                +                 5 нед. ПП</t>
  </si>
  <si>
    <t>УП. 03</t>
  </si>
  <si>
    <t>59</t>
  </si>
  <si>
    <t>176</t>
  </si>
  <si>
    <t>-,,ДЗ</t>
  </si>
  <si>
    <t xml:space="preserve">                                                                                                                 3. План учебного процесса</t>
  </si>
  <si>
    <t>1 сем                                                                                                          17   нед.  ТО</t>
  </si>
  <si>
    <t>2 сем 22  нед. ТО</t>
  </si>
  <si>
    <t>3 сем 16 нед. ТО</t>
  </si>
  <si>
    <t>5 сем 13   нед.  ТО               +                   3 нед.  УП</t>
  </si>
  <si>
    <t>8 сем                 9      нед.  ТО              +           4 нед. ПП</t>
  </si>
  <si>
    <t xml:space="preserve">                      всего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</si>
</sst>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Symbol"/>
      <family val="1"/>
      <charset val="2"/>
    </font>
    <font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wrapText="1"/>
    </xf>
    <xf numFmtId="1" fontId="15" fillId="0" borderId="1" xfId="0" applyNumberFormat="1" applyFont="1" applyBorder="1"/>
    <xf numFmtId="1" fontId="15" fillId="0" borderId="0" xfId="0" applyNumberFormat="1" applyFont="1"/>
    <xf numFmtId="1" fontId="15" fillId="0" borderId="0" xfId="0" applyNumberFormat="1" applyFont="1" applyAlignment="1"/>
    <xf numFmtId="0" fontId="15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 textRotation="90"/>
    </xf>
    <xf numFmtId="49" fontId="9" fillId="4" borderId="1" xfId="0" applyNumberFormat="1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0" fillId="0" borderId="5" xfId="0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7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0"/>
  <sheetViews>
    <sheetView tabSelected="1" zoomScale="90" zoomScaleNormal="90" zoomScaleSheetLayoutView="75" workbookViewId="0">
      <pane ySplit="7" topLeftCell="A65" activePane="bottomLeft" state="frozen"/>
      <selection pane="bottomLeft" activeCell="C78" sqref="C78"/>
    </sheetView>
  </sheetViews>
  <sheetFormatPr defaultColWidth="9.140625" defaultRowHeight="15"/>
  <cols>
    <col min="1" max="1" width="12.7109375" style="1" customWidth="1"/>
    <col min="2" max="2" width="57.140625" style="1" customWidth="1"/>
    <col min="3" max="3" width="14.85546875" style="1" customWidth="1"/>
    <col min="4" max="5" width="8.7109375" style="1" customWidth="1"/>
    <col min="6" max="6" width="8.7109375" style="47" customWidth="1"/>
    <col min="7" max="7" width="8.7109375" style="1" customWidth="1"/>
    <col min="8" max="8" width="8.85546875" style="1" customWidth="1"/>
    <col min="9" max="11" width="8.7109375" style="1" customWidth="1"/>
    <col min="12" max="12" width="8.140625" style="1" customWidth="1"/>
    <col min="13" max="17" width="8.7109375" style="1" customWidth="1"/>
    <col min="18" max="18" width="9" style="1" customWidth="1"/>
    <col min="19" max="19" width="8.85546875" style="1" customWidth="1"/>
    <col min="20" max="16384" width="9.140625" style="1"/>
  </cols>
  <sheetData>
    <row r="1" spans="1:248" ht="24" customHeight="1">
      <c r="B1" s="77" t="s">
        <v>258</v>
      </c>
      <c r="C1" s="46"/>
      <c r="D1" s="46"/>
      <c r="R1" s="47"/>
    </row>
    <row r="2" spans="1:248" ht="25.9" customHeight="1">
      <c r="A2" s="127" t="s">
        <v>0</v>
      </c>
      <c r="B2" s="130" t="s">
        <v>2</v>
      </c>
      <c r="C2" s="121" t="s">
        <v>1</v>
      </c>
      <c r="D2" s="131" t="s">
        <v>4</v>
      </c>
      <c r="E2" s="131"/>
      <c r="F2" s="131"/>
      <c r="G2" s="131"/>
      <c r="H2" s="131"/>
      <c r="I2" s="131"/>
      <c r="J2" s="131"/>
      <c r="K2" s="119" t="s">
        <v>95</v>
      </c>
      <c r="L2" s="132"/>
      <c r="M2" s="132"/>
      <c r="N2" s="132"/>
      <c r="O2" s="132"/>
      <c r="P2" s="132"/>
      <c r="Q2" s="133"/>
      <c r="R2" s="8"/>
      <c r="U2" s="47"/>
    </row>
    <row r="3" spans="1:248" ht="48.6" customHeight="1">
      <c r="A3" s="128"/>
      <c r="B3" s="130"/>
      <c r="C3" s="121"/>
      <c r="D3" s="121" t="s">
        <v>87</v>
      </c>
      <c r="E3" s="119" t="s">
        <v>243</v>
      </c>
      <c r="F3" s="120"/>
      <c r="G3" s="131" t="s">
        <v>5</v>
      </c>
      <c r="H3" s="131"/>
      <c r="I3" s="131"/>
      <c r="J3" s="131"/>
      <c r="K3" s="119" t="s">
        <v>245</v>
      </c>
      <c r="L3" s="120"/>
      <c r="M3" s="135" t="s">
        <v>246</v>
      </c>
      <c r="N3" s="136"/>
      <c r="O3" s="119" t="s">
        <v>247</v>
      </c>
      <c r="P3" s="120"/>
      <c r="Q3" s="131" t="s">
        <v>248</v>
      </c>
      <c r="R3" s="131"/>
    </row>
    <row r="4" spans="1:248" ht="15" hidden="1" customHeight="1">
      <c r="A4" s="128"/>
      <c r="B4" s="130"/>
      <c r="C4" s="121"/>
      <c r="D4" s="134"/>
      <c r="E4" s="121" t="s">
        <v>50</v>
      </c>
      <c r="F4" s="108" t="s">
        <v>6</v>
      </c>
      <c r="G4" s="137" t="s">
        <v>3</v>
      </c>
      <c r="H4" s="131" t="s">
        <v>6</v>
      </c>
      <c r="I4" s="131"/>
      <c r="J4" s="131"/>
      <c r="K4" s="124" t="s">
        <v>259</v>
      </c>
      <c r="L4" s="124" t="s">
        <v>260</v>
      </c>
      <c r="M4" s="124" t="s">
        <v>261</v>
      </c>
      <c r="N4" s="124" t="s">
        <v>251</v>
      </c>
      <c r="O4" s="124" t="s">
        <v>262</v>
      </c>
      <c r="P4" s="124" t="s">
        <v>252</v>
      </c>
      <c r="Q4" s="123" t="s">
        <v>253</v>
      </c>
      <c r="R4" s="123" t="s">
        <v>263</v>
      </c>
    </row>
    <row r="5" spans="1:248" s="47" customFormat="1" ht="21.6" customHeight="1">
      <c r="A5" s="128"/>
      <c r="B5" s="130"/>
      <c r="C5" s="121"/>
      <c r="D5" s="134"/>
      <c r="E5" s="121"/>
      <c r="F5" s="106" t="s">
        <v>6</v>
      </c>
      <c r="G5" s="137"/>
      <c r="H5" s="119" t="s">
        <v>6</v>
      </c>
      <c r="I5" s="122"/>
      <c r="J5" s="120"/>
      <c r="K5" s="125"/>
      <c r="L5" s="125"/>
      <c r="M5" s="125"/>
      <c r="N5" s="125"/>
      <c r="O5" s="125"/>
      <c r="P5" s="125"/>
      <c r="Q5" s="123"/>
      <c r="R5" s="123"/>
      <c r="U5" s="1"/>
    </row>
    <row r="6" spans="1:248" ht="145.9" customHeight="1">
      <c r="A6" s="129"/>
      <c r="B6" s="130"/>
      <c r="C6" s="121"/>
      <c r="D6" s="134"/>
      <c r="E6" s="121"/>
      <c r="F6" s="105" t="s">
        <v>244</v>
      </c>
      <c r="G6" s="137"/>
      <c r="H6" s="78" t="s">
        <v>202</v>
      </c>
      <c r="I6" s="78" t="s">
        <v>203</v>
      </c>
      <c r="J6" s="9" t="s">
        <v>88</v>
      </c>
      <c r="K6" s="126"/>
      <c r="L6" s="126"/>
      <c r="M6" s="126"/>
      <c r="N6" s="126"/>
      <c r="O6" s="126"/>
      <c r="P6" s="126"/>
      <c r="Q6" s="123"/>
      <c r="R6" s="123"/>
      <c r="S6" s="7"/>
      <c r="T6" s="3"/>
      <c r="U6" s="4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15" customHeight="1">
      <c r="A7" s="10">
        <v>1</v>
      </c>
      <c r="B7" s="10">
        <v>2</v>
      </c>
      <c r="C7" s="10">
        <v>3</v>
      </c>
      <c r="D7" s="10">
        <v>4</v>
      </c>
      <c r="E7" s="104">
        <v>5</v>
      </c>
      <c r="F7" s="104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2">
        <v>17</v>
      </c>
      <c r="R7" s="2">
        <v>18</v>
      </c>
      <c r="S7" s="7"/>
      <c r="T7" s="3"/>
      <c r="U7" s="3"/>
      <c r="V7" s="3"/>
      <c r="IJ7" s="3"/>
    </row>
    <row r="8" spans="1:248" s="4" customFormat="1" ht="18.95" customHeight="1">
      <c r="A8" s="31" t="s">
        <v>7</v>
      </c>
      <c r="B8" s="32" t="s">
        <v>18</v>
      </c>
      <c r="C8" s="33" t="s">
        <v>221</v>
      </c>
      <c r="D8" s="84">
        <v>2106</v>
      </c>
      <c r="E8" s="84">
        <v>702</v>
      </c>
      <c r="F8" s="84">
        <v>39</v>
      </c>
      <c r="G8" s="84">
        <f>SUM(G9:G18)</f>
        <v>1404</v>
      </c>
      <c r="H8" s="84">
        <f>SUM(H9:H18)</f>
        <v>992</v>
      </c>
      <c r="I8" s="84">
        <f>SUM(I9:I18)</f>
        <v>412</v>
      </c>
      <c r="J8" s="84"/>
      <c r="K8" s="84">
        <f>SUM(K9:K18)</f>
        <v>612</v>
      </c>
      <c r="L8" s="84">
        <f>SUM(L9:L18)</f>
        <v>792</v>
      </c>
      <c r="M8" s="84"/>
      <c r="N8" s="84"/>
      <c r="O8" s="84"/>
      <c r="P8" s="84"/>
      <c r="Q8" s="84"/>
      <c r="R8" s="84"/>
      <c r="U8" s="3"/>
    </row>
    <row r="9" spans="1:248" ht="18.95" customHeight="1">
      <c r="A9" s="13" t="s">
        <v>189</v>
      </c>
      <c r="B9" s="26" t="s">
        <v>190</v>
      </c>
      <c r="C9" s="12" t="s">
        <v>91</v>
      </c>
      <c r="D9" s="109">
        <v>293</v>
      </c>
      <c r="E9" s="109">
        <v>98</v>
      </c>
      <c r="F9" s="98"/>
      <c r="G9" s="80">
        <v>195</v>
      </c>
      <c r="H9" s="80">
        <v>144</v>
      </c>
      <c r="I9" s="80">
        <v>51</v>
      </c>
      <c r="J9" s="80"/>
      <c r="K9" s="80">
        <v>51</v>
      </c>
      <c r="L9" s="80">
        <v>144</v>
      </c>
      <c r="M9" s="44"/>
      <c r="N9" s="44"/>
      <c r="O9" s="44"/>
      <c r="P9" s="44"/>
      <c r="Q9" s="44"/>
      <c r="R9" s="44"/>
      <c r="U9" s="4"/>
    </row>
    <row r="10" spans="1:248" ht="18.95" customHeight="1">
      <c r="A10" s="13" t="s">
        <v>191</v>
      </c>
      <c r="B10" s="26" t="s">
        <v>54</v>
      </c>
      <c r="C10" s="12" t="s">
        <v>206</v>
      </c>
      <c r="D10" s="80">
        <v>175</v>
      </c>
      <c r="E10" s="80">
        <v>58</v>
      </c>
      <c r="F10" s="80"/>
      <c r="G10" s="80">
        <v>117</v>
      </c>
      <c r="H10" s="86"/>
      <c r="I10" s="80">
        <v>117</v>
      </c>
      <c r="J10" s="80"/>
      <c r="K10" s="80">
        <v>51</v>
      </c>
      <c r="L10" s="80">
        <v>66</v>
      </c>
      <c r="M10" s="44"/>
      <c r="N10" s="44"/>
      <c r="O10" s="44"/>
      <c r="P10" s="44"/>
      <c r="Q10" s="44"/>
      <c r="R10" s="44"/>
    </row>
    <row r="11" spans="1:248" ht="34.15" customHeight="1">
      <c r="A11" s="13" t="s">
        <v>198</v>
      </c>
      <c r="B11" s="26" t="s">
        <v>197</v>
      </c>
      <c r="C11" s="12" t="s">
        <v>91</v>
      </c>
      <c r="D11" s="80">
        <v>351</v>
      </c>
      <c r="E11" s="80">
        <v>117</v>
      </c>
      <c r="F11" s="80"/>
      <c r="G11" s="80">
        <v>234</v>
      </c>
      <c r="H11" s="80">
        <v>234</v>
      </c>
      <c r="I11" s="80"/>
      <c r="J11" s="80"/>
      <c r="K11" s="80">
        <v>102</v>
      </c>
      <c r="L11" s="80">
        <v>132</v>
      </c>
      <c r="M11" s="44"/>
      <c r="N11" s="44"/>
      <c r="O11" s="44"/>
      <c r="P11" s="44"/>
      <c r="Q11" s="44"/>
      <c r="R11" s="44"/>
      <c r="W11" s="109"/>
      <c r="X11" s="80"/>
      <c r="AA11" s="109"/>
      <c r="AC11" s="80"/>
      <c r="AD11" s="80"/>
    </row>
    <row r="12" spans="1:248" ht="17.45" customHeight="1">
      <c r="A12" s="13" t="s">
        <v>192</v>
      </c>
      <c r="B12" s="26" t="s">
        <v>53</v>
      </c>
      <c r="C12" s="12" t="s">
        <v>220</v>
      </c>
      <c r="D12" s="109" t="s">
        <v>256</v>
      </c>
      <c r="E12" s="109" t="s">
        <v>255</v>
      </c>
      <c r="F12" s="98"/>
      <c r="G12" s="80">
        <v>117</v>
      </c>
      <c r="H12" s="80">
        <v>117</v>
      </c>
      <c r="I12" s="80"/>
      <c r="J12" s="80"/>
      <c r="K12" s="80">
        <v>51</v>
      </c>
      <c r="L12" s="80">
        <v>66</v>
      </c>
      <c r="M12" s="44"/>
      <c r="N12" s="44"/>
      <c r="O12" s="44"/>
      <c r="P12" s="44"/>
      <c r="Q12" s="44"/>
      <c r="R12" s="44"/>
      <c r="W12" s="80"/>
      <c r="X12" s="80"/>
      <c r="AA12" s="80"/>
      <c r="AC12" s="80"/>
      <c r="AD12" s="111"/>
    </row>
    <row r="13" spans="1:248" ht="18.95" customHeight="1">
      <c r="A13" s="13" t="s">
        <v>193</v>
      </c>
      <c r="B13" s="26" t="s">
        <v>55</v>
      </c>
      <c r="C13" s="12" t="s">
        <v>257</v>
      </c>
      <c r="D13" s="80">
        <v>175</v>
      </c>
      <c r="E13" s="80">
        <v>58</v>
      </c>
      <c r="F13" s="80"/>
      <c r="G13" s="80">
        <v>117</v>
      </c>
      <c r="H13" s="80">
        <v>2</v>
      </c>
      <c r="I13" s="80">
        <v>115</v>
      </c>
      <c r="J13" s="80"/>
      <c r="K13" s="80">
        <v>51</v>
      </c>
      <c r="L13" s="80">
        <v>66</v>
      </c>
      <c r="M13" s="44"/>
      <c r="N13" s="44"/>
      <c r="O13" s="44"/>
      <c r="P13" s="44"/>
      <c r="Q13" s="44"/>
      <c r="R13" s="44"/>
      <c r="W13" s="80"/>
      <c r="X13" s="80"/>
      <c r="AA13" s="80"/>
      <c r="AC13" s="80"/>
      <c r="AD13" s="80"/>
    </row>
    <row r="14" spans="1:248" ht="18.95" customHeight="1">
      <c r="A14" s="13" t="s">
        <v>194</v>
      </c>
      <c r="B14" s="26" t="s">
        <v>85</v>
      </c>
      <c r="C14" s="12" t="s">
        <v>90</v>
      </c>
      <c r="D14" s="80">
        <v>105</v>
      </c>
      <c r="E14" s="80">
        <v>35</v>
      </c>
      <c r="F14" s="80"/>
      <c r="G14" s="80">
        <v>70</v>
      </c>
      <c r="H14" s="80">
        <v>70</v>
      </c>
      <c r="I14" s="80"/>
      <c r="J14" s="80"/>
      <c r="K14" s="80">
        <v>70</v>
      </c>
      <c r="L14" s="80"/>
      <c r="M14" s="44"/>
      <c r="N14" s="44"/>
      <c r="O14" s="44"/>
      <c r="P14" s="44"/>
      <c r="Q14" s="44"/>
      <c r="R14" s="44"/>
      <c r="W14" s="109"/>
      <c r="X14" s="80"/>
      <c r="Y14" s="47"/>
      <c r="AA14" s="5"/>
      <c r="AC14" s="80"/>
      <c r="AD14" s="80"/>
    </row>
    <row r="15" spans="1:248" ht="18.95" customHeight="1">
      <c r="A15" s="13" t="s">
        <v>200</v>
      </c>
      <c r="B15" s="26" t="s">
        <v>199</v>
      </c>
      <c r="C15" s="12" t="s">
        <v>91</v>
      </c>
      <c r="D15" s="80">
        <v>198</v>
      </c>
      <c r="E15" s="80">
        <v>66</v>
      </c>
      <c r="F15" s="80"/>
      <c r="G15" s="80">
        <v>132</v>
      </c>
      <c r="H15" s="80">
        <v>82</v>
      </c>
      <c r="I15" s="80">
        <v>50</v>
      </c>
      <c r="J15" s="80"/>
      <c r="K15" s="80">
        <v>66</v>
      </c>
      <c r="L15" s="80">
        <v>66</v>
      </c>
      <c r="M15" s="44"/>
      <c r="N15" s="44"/>
      <c r="O15" s="44"/>
      <c r="P15" s="44"/>
      <c r="Q15" s="44"/>
      <c r="R15" s="44"/>
      <c r="W15" s="80"/>
      <c r="X15" s="80"/>
      <c r="Y15" s="47"/>
      <c r="AA15" s="80"/>
      <c r="AC15" s="80"/>
      <c r="AD15" s="80"/>
    </row>
    <row r="16" spans="1:248" ht="18.95" customHeight="1">
      <c r="A16" s="13" t="s">
        <v>201</v>
      </c>
      <c r="B16" s="26" t="s">
        <v>86</v>
      </c>
      <c r="C16" s="12" t="s">
        <v>218</v>
      </c>
      <c r="D16" s="80">
        <v>234</v>
      </c>
      <c r="E16" s="80">
        <v>78</v>
      </c>
      <c r="F16" s="80"/>
      <c r="G16" s="80">
        <v>156</v>
      </c>
      <c r="H16" s="80">
        <v>101</v>
      </c>
      <c r="I16" s="80">
        <v>55</v>
      </c>
      <c r="J16" s="80"/>
      <c r="K16" s="80">
        <v>68</v>
      </c>
      <c r="L16" s="80">
        <v>88</v>
      </c>
      <c r="M16" s="44"/>
      <c r="N16" s="44"/>
      <c r="O16" s="44"/>
      <c r="P16" s="44"/>
      <c r="Q16" s="44"/>
      <c r="R16" s="44"/>
      <c r="W16" s="80"/>
      <c r="X16" s="80"/>
      <c r="Z16" s="47"/>
      <c r="AA16" s="80"/>
      <c r="AC16" s="80"/>
      <c r="AD16" s="80"/>
    </row>
    <row r="17" spans="1:31" ht="18.95" customHeight="1">
      <c r="A17" s="13" t="s">
        <v>195</v>
      </c>
      <c r="B17" s="26" t="s">
        <v>84</v>
      </c>
      <c r="C17" s="12" t="s">
        <v>220</v>
      </c>
      <c r="D17" s="80">
        <v>150</v>
      </c>
      <c r="E17" s="80">
        <v>50</v>
      </c>
      <c r="F17" s="80"/>
      <c r="G17" s="80">
        <v>100</v>
      </c>
      <c r="H17" s="80">
        <v>76</v>
      </c>
      <c r="I17" s="80">
        <v>24</v>
      </c>
      <c r="J17" s="80"/>
      <c r="K17" s="80">
        <v>34</v>
      </c>
      <c r="L17" s="80">
        <v>66</v>
      </c>
      <c r="M17" s="44"/>
      <c r="N17" s="44"/>
      <c r="O17" s="44"/>
      <c r="P17" s="44"/>
      <c r="Q17" s="44"/>
      <c r="R17" s="44"/>
      <c r="W17" s="80"/>
      <c r="X17" s="80"/>
      <c r="Z17" s="47"/>
      <c r="AA17" s="80"/>
      <c r="AC17" s="80"/>
      <c r="AD17" s="80"/>
    </row>
    <row r="18" spans="1:31" s="47" customFormat="1" ht="18.95" customHeight="1">
      <c r="A18" s="13" t="s">
        <v>196</v>
      </c>
      <c r="B18" s="26" t="s">
        <v>210</v>
      </c>
      <c r="C18" s="12" t="s">
        <v>220</v>
      </c>
      <c r="D18" s="80">
        <v>249</v>
      </c>
      <c r="E18" s="80">
        <v>83</v>
      </c>
      <c r="F18" s="80"/>
      <c r="G18" s="80">
        <v>166</v>
      </c>
      <c r="H18" s="80">
        <v>166</v>
      </c>
      <c r="I18" s="80"/>
      <c r="J18" s="80"/>
      <c r="K18" s="80">
        <v>68</v>
      </c>
      <c r="L18" s="80">
        <v>98</v>
      </c>
      <c r="M18" s="44"/>
      <c r="N18" s="44"/>
      <c r="O18" s="44"/>
      <c r="P18" s="44"/>
      <c r="Q18" s="44"/>
      <c r="R18" s="44"/>
      <c r="U18" s="1"/>
      <c r="W18" s="80"/>
      <c r="X18" s="80"/>
      <c r="AA18" s="80"/>
      <c r="AC18" s="80"/>
      <c r="AD18" s="80"/>
    </row>
    <row r="19" spans="1:31" ht="31.5">
      <c r="A19" s="31" t="s">
        <v>8</v>
      </c>
      <c r="B19" s="32" t="s">
        <v>205</v>
      </c>
      <c r="C19" s="33" t="s">
        <v>236</v>
      </c>
      <c r="D19" s="31">
        <f t="shared" ref="D19:R19" si="0">SUM(D20:D25)</f>
        <v>798</v>
      </c>
      <c r="E19" s="31">
        <f t="shared" si="0"/>
        <v>266</v>
      </c>
      <c r="F19" s="31"/>
      <c r="G19" s="31">
        <f t="shared" si="0"/>
        <v>532</v>
      </c>
      <c r="H19" s="31">
        <f t="shared" si="0"/>
        <v>154</v>
      </c>
      <c r="I19" s="31">
        <f t="shared" si="0"/>
        <v>378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148</v>
      </c>
      <c r="N19" s="31">
        <f t="shared" si="0"/>
        <v>136</v>
      </c>
      <c r="O19" s="31">
        <f t="shared" si="0"/>
        <v>52</v>
      </c>
      <c r="P19" s="31">
        <f t="shared" si="0"/>
        <v>116</v>
      </c>
      <c r="Q19" s="31">
        <f t="shared" si="0"/>
        <v>44</v>
      </c>
      <c r="R19" s="31">
        <f t="shared" si="0"/>
        <v>36</v>
      </c>
      <c r="U19" s="47"/>
      <c r="W19" s="80"/>
      <c r="X19" s="80"/>
      <c r="Z19" s="47"/>
      <c r="AA19" s="80"/>
      <c r="AC19" s="80"/>
      <c r="AD19" s="80"/>
    </row>
    <row r="20" spans="1:31" ht="18.95" customHeight="1">
      <c r="A20" s="13" t="s">
        <v>9</v>
      </c>
      <c r="B20" s="27" t="s">
        <v>52</v>
      </c>
      <c r="C20" s="12" t="s">
        <v>93</v>
      </c>
      <c r="D20" s="15">
        <f>E20+G20</f>
        <v>62</v>
      </c>
      <c r="E20" s="15">
        <v>14</v>
      </c>
      <c r="F20" s="15"/>
      <c r="G20" s="14">
        <v>48</v>
      </c>
      <c r="H20" s="14">
        <v>48</v>
      </c>
      <c r="I20" s="14"/>
      <c r="J20" s="13"/>
      <c r="K20" s="13"/>
      <c r="L20" s="13"/>
      <c r="M20" s="14"/>
      <c r="N20" s="14"/>
      <c r="P20" s="14">
        <v>48</v>
      </c>
      <c r="Q20" s="14"/>
      <c r="R20" s="5"/>
      <c r="W20" s="80"/>
      <c r="X20" s="80"/>
      <c r="Z20" s="47"/>
      <c r="AA20" s="80"/>
      <c r="AC20" s="80"/>
      <c r="AD20" s="80"/>
    </row>
    <row r="21" spans="1:31" ht="18.95" customHeight="1">
      <c r="A21" s="13" t="s">
        <v>10</v>
      </c>
      <c r="B21" s="23" t="s">
        <v>53</v>
      </c>
      <c r="C21" s="12" t="s">
        <v>93</v>
      </c>
      <c r="D21" s="15">
        <f>E21+G21</f>
        <v>62</v>
      </c>
      <c r="E21" s="15">
        <v>14</v>
      </c>
      <c r="F21" s="15"/>
      <c r="G21" s="14">
        <v>48</v>
      </c>
      <c r="H21" s="14"/>
      <c r="I21" s="14">
        <v>48</v>
      </c>
      <c r="J21" s="13"/>
      <c r="K21" s="13"/>
      <c r="L21" s="13"/>
      <c r="M21" s="14">
        <v>48</v>
      </c>
      <c r="O21" s="14"/>
      <c r="P21" s="14"/>
      <c r="Q21" s="14"/>
      <c r="R21" s="5"/>
      <c r="W21" s="110"/>
      <c r="X21" s="86"/>
      <c r="AA21" s="110"/>
      <c r="AC21" s="86"/>
      <c r="AD21" s="86"/>
      <c r="AE21" s="86"/>
    </row>
    <row r="22" spans="1:31" ht="18.95" customHeight="1">
      <c r="A22" s="13" t="s">
        <v>11</v>
      </c>
      <c r="B22" s="27" t="s">
        <v>54</v>
      </c>
      <c r="C22" s="12" t="s">
        <v>219</v>
      </c>
      <c r="D22" s="15">
        <f t="shared" ref="D22" si="1">E22+G22</f>
        <v>188</v>
      </c>
      <c r="E22" s="15">
        <v>20</v>
      </c>
      <c r="F22" s="15"/>
      <c r="G22" s="14">
        <v>168</v>
      </c>
      <c r="H22" s="14"/>
      <c r="I22" s="14">
        <v>168</v>
      </c>
      <c r="J22" s="13"/>
      <c r="K22" s="13"/>
      <c r="L22" s="13"/>
      <c r="M22" s="14">
        <v>32</v>
      </c>
      <c r="N22" s="14">
        <v>36</v>
      </c>
      <c r="O22" s="14">
        <v>26</v>
      </c>
      <c r="P22" s="14">
        <v>34</v>
      </c>
      <c r="Q22" s="14">
        <v>22</v>
      </c>
      <c r="R22" s="14">
        <v>18</v>
      </c>
      <c r="S22" s="37">
        <f>SUM(M22:R22)</f>
        <v>168</v>
      </c>
    </row>
    <row r="23" spans="1:31" ht="18.95" customHeight="1">
      <c r="A23" s="13" t="s">
        <v>12</v>
      </c>
      <c r="B23" s="27" t="s">
        <v>55</v>
      </c>
      <c r="C23" s="12" t="s">
        <v>92</v>
      </c>
      <c r="D23" s="15">
        <f>E23+G23</f>
        <v>336</v>
      </c>
      <c r="E23" s="15">
        <v>168</v>
      </c>
      <c r="F23" s="15"/>
      <c r="G23" s="14">
        <v>168</v>
      </c>
      <c r="H23" s="14">
        <v>6</v>
      </c>
      <c r="I23" s="14">
        <v>162</v>
      </c>
      <c r="J23" s="13"/>
      <c r="K23" s="13"/>
      <c r="L23" s="13"/>
      <c r="M23" s="14">
        <v>32</v>
      </c>
      <c r="N23" s="14">
        <v>36</v>
      </c>
      <c r="O23" s="14">
        <v>26</v>
      </c>
      <c r="P23" s="14">
        <v>34</v>
      </c>
      <c r="Q23" s="14">
        <v>22</v>
      </c>
      <c r="R23" s="14">
        <v>18</v>
      </c>
      <c r="S23" s="38">
        <f>SUM(M23:R23)</f>
        <v>168</v>
      </c>
    </row>
    <row r="24" spans="1:31" ht="18.95" customHeight="1">
      <c r="A24" s="87" t="s">
        <v>13</v>
      </c>
      <c r="B24" s="95" t="s">
        <v>107</v>
      </c>
      <c r="C24" s="89" t="s">
        <v>90</v>
      </c>
      <c r="D24" s="90">
        <f t="shared" ref="D24:D25" si="2">E24+G24</f>
        <v>96</v>
      </c>
      <c r="E24" s="90">
        <v>32</v>
      </c>
      <c r="F24" s="90"/>
      <c r="G24" s="96">
        <v>64</v>
      </c>
      <c r="H24" s="96">
        <v>64</v>
      </c>
      <c r="I24" s="96"/>
      <c r="J24" s="87"/>
      <c r="K24" s="87"/>
      <c r="L24" s="87"/>
      <c r="M24" s="94"/>
      <c r="N24" s="96">
        <v>64</v>
      </c>
      <c r="O24" s="96" t="s">
        <v>209</v>
      </c>
      <c r="P24" s="96"/>
      <c r="Q24" s="96"/>
      <c r="R24" s="92"/>
    </row>
    <row r="25" spans="1:31" ht="18.95" customHeight="1">
      <c r="A25" s="87" t="s">
        <v>14</v>
      </c>
      <c r="B25" s="95" t="s">
        <v>56</v>
      </c>
      <c r="C25" s="89" t="s">
        <v>93</v>
      </c>
      <c r="D25" s="90">
        <f t="shared" si="2"/>
        <v>54</v>
      </c>
      <c r="E25" s="90">
        <v>18</v>
      </c>
      <c r="F25" s="90"/>
      <c r="G25" s="96">
        <v>36</v>
      </c>
      <c r="H25" s="96">
        <v>36</v>
      </c>
      <c r="I25" s="96"/>
      <c r="J25" s="87"/>
      <c r="K25" s="87"/>
      <c r="L25" s="87"/>
      <c r="M25" s="96">
        <v>36</v>
      </c>
      <c r="N25" s="94"/>
      <c r="O25" s="96"/>
      <c r="P25" s="96"/>
      <c r="Q25" s="96"/>
      <c r="R25" s="92"/>
    </row>
    <row r="26" spans="1:31" ht="15.75">
      <c r="A26" s="31" t="s">
        <v>59</v>
      </c>
      <c r="B26" s="32" t="s">
        <v>60</v>
      </c>
      <c r="C26" s="33" t="s">
        <v>237</v>
      </c>
      <c r="D26" s="31">
        <f t="shared" ref="D26:R26" si="3">SUM(D27:D29)</f>
        <v>432</v>
      </c>
      <c r="E26" s="31">
        <f t="shared" si="3"/>
        <v>144</v>
      </c>
      <c r="F26" s="31"/>
      <c r="G26" s="31">
        <f t="shared" si="3"/>
        <v>288</v>
      </c>
      <c r="H26" s="31">
        <f t="shared" si="3"/>
        <v>198</v>
      </c>
      <c r="I26" s="31">
        <f t="shared" si="3"/>
        <v>90</v>
      </c>
      <c r="J26" s="31"/>
      <c r="K26" s="31"/>
      <c r="L26" s="31"/>
      <c r="M26" s="31">
        <f t="shared" si="3"/>
        <v>140</v>
      </c>
      <c r="N26" s="31">
        <f t="shared" si="3"/>
        <v>72</v>
      </c>
      <c r="O26" s="31">
        <f>SUM(O27:O29)</f>
        <v>76</v>
      </c>
      <c r="P26" s="31">
        <f t="shared" si="3"/>
        <v>0</v>
      </c>
      <c r="Q26" s="31">
        <f t="shared" si="3"/>
        <v>0</v>
      </c>
      <c r="R26" s="31">
        <f t="shared" si="3"/>
        <v>0</v>
      </c>
    </row>
    <row r="27" spans="1:31" ht="18.95" customHeight="1">
      <c r="A27" s="13" t="s">
        <v>15</v>
      </c>
      <c r="B27" s="27" t="s">
        <v>57</v>
      </c>
      <c r="C27" s="12" t="s">
        <v>91</v>
      </c>
      <c r="D27" s="15">
        <f>G27*1.5</f>
        <v>198</v>
      </c>
      <c r="E27" s="15">
        <f>D27-G27</f>
        <v>66</v>
      </c>
      <c r="F27" s="15"/>
      <c r="G27" s="15">
        <v>132</v>
      </c>
      <c r="H27" s="14">
        <v>92</v>
      </c>
      <c r="I27" s="15">
        <v>40</v>
      </c>
      <c r="J27" s="14"/>
      <c r="K27" s="16"/>
      <c r="L27" s="17"/>
      <c r="M27" s="15">
        <v>60</v>
      </c>
      <c r="N27" s="14">
        <v>72</v>
      </c>
      <c r="O27" s="18"/>
      <c r="P27" s="19"/>
      <c r="Q27" s="18"/>
      <c r="R27" s="5"/>
    </row>
    <row r="28" spans="1:31" ht="18.95" customHeight="1">
      <c r="A28" s="13" t="s">
        <v>16</v>
      </c>
      <c r="B28" s="27" t="s">
        <v>58</v>
      </c>
      <c r="C28" s="12" t="s">
        <v>90</v>
      </c>
      <c r="D28" s="15">
        <f t="shared" ref="D28:D29" si="4">G28*1.5</f>
        <v>120</v>
      </c>
      <c r="E28" s="15">
        <f>D28-G28</f>
        <v>40</v>
      </c>
      <c r="F28" s="15"/>
      <c r="G28" s="15">
        <v>80</v>
      </c>
      <c r="H28" s="14">
        <v>50</v>
      </c>
      <c r="I28" s="15">
        <v>30</v>
      </c>
      <c r="J28" s="14"/>
      <c r="K28" s="16"/>
      <c r="L28" s="17"/>
      <c r="M28" s="15">
        <v>80</v>
      </c>
      <c r="N28" s="5"/>
      <c r="O28" s="5"/>
      <c r="P28" s="19"/>
      <c r="Q28" s="18"/>
      <c r="R28" s="5"/>
    </row>
    <row r="29" spans="1:31" ht="18.95" customHeight="1">
      <c r="A29" s="13" t="s">
        <v>17</v>
      </c>
      <c r="B29" s="27" t="s">
        <v>242</v>
      </c>
      <c r="C29" s="12" t="s">
        <v>90</v>
      </c>
      <c r="D29" s="15">
        <f t="shared" si="4"/>
        <v>114</v>
      </c>
      <c r="E29" s="15">
        <f>D29-G29</f>
        <v>38</v>
      </c>
      <c r="F29" s="15"/>
      <c r="G29" s="15">
        <v>76</v>
      </c>
      <c r="H29" s="15">
        <v>56</v>
      </c>
      <c r="I29" s="15">
        <v>20</v>
      </c>
      <c r="J29" s="15"/>
      <c r="K29" s="16"/>
      <c r="L29" s="16"/>
      <c r="M29" s="15"/>
      <c r="N29" s="5"/>
      <c r="O29" s="15">
        <v>76</v>
      </c>
      <c r="P29" s="18"/>
      <c r="Q29" s="18"/>
      <c r="R29" s="5"/>
    </row>
    <row r="30" spans="1:31" ht="18.95" customHeight="1">
      <c r="A30" s="112" t="s">
        <v>19</v>
      </c>
      <c r="B30" s="113" t="s">
        <v>20</v>
      </c>
      <c r="C30" s="114" t="s">
        <v>240</v>
      </c>
      <c r="D30" s="112">
        <f t="shared" ref="D30:J30" si="5">D31+D46</f>
        <v>4206</v>
      </c>
      <c r="E30" s="112">
        <f t="shared" si="5"/>
        <v>1102</v>
      </c>
      <c r="F30" s="112"/>
      <c r="G30" s="112">
        <f t="shared" si="5"/>
        <v>3104</v>
      </c>
      <c r="H30" s="112">
        <f t="shared" si="5"/>
        <v>1346</v>
      </c>
      <c r="I30" s="112">
        <f t="shared" si="5"/>
        <v>782</v>
      </c>
      <c r="J30" s="112">
        <f t="shared" si="5"/>
        <v>60</v>
      </c>
      <c r="K30" s="112"/>
      <c r="L30" s="112"/>
      <c r="M30" s="112">
        <f t="shared" ref="M30:R30" si="6">M31+M46</f>
        <v>288</v>
      </c>
      <c r="N30" s="112">
        <f t="shared" si="6"/>
        <v>620</v>
      </c>
      <c r="O30" s="112">
        <f t="shared" si="6"/>
        <v>448</v>
      </c>
      <c r="P30" s="112">
        <f t="shared" si="6"/>
        <v>748</v>
      </c>
      <c r="Q30" s="112">
        <f t="shared" si="6"/>
        <v>568</v>
      </c>
      <c r="R30" s="112">
        <f t="shared" si="6"/>
        <v>432</v>
      </c>
      <c r="T30" s="3"/>
    </row>
    <row r="31" spans="1:31" ht="18.95" customHeight="1">
      <c r="A31" s="31" t="s">
        <v>21</v>
      </c>
      <c r="B31" s="32" t="s">
        <v>22</v>
      </c>
      <c r="C31" s="33" t="s">
        <v>239</v>
      </c>
      <c r="D31" s="31">
        <f>SUM(D32:D35,D37:D45)</f>
        <v>1881</v>
      </c>
      <c r="E31" s="31">
        <f t="shared" ref="E31:R31" si="7">SUM(E32:E35,E37:E45)</f>
        <v>627</v>
      </c>
      <c r="F31" s="31">
        <f t="shared" si="7"/>
        <v>0</v>
      </c>
      <c r="G31" s="31">
        <f t="shared" si="7"/>
        <v>1254</v>
      </c>
      <c r="H31" s="31">
        <f t="shared" si="7"/>
        <v>792</v>
      </c>
      <c r="I31" s="31">
        <f t="shared" si="7"/>
        <v>462</v>
      </c>
      <c r="J31" s="31"/>
      <c r="K31" s="31"/>
      <c r="L31" s="31"/>
      <c r="M31" s="31">
        <f t="shared" si="7"/>
        <v>288</v>
      </c>
      <c r="N31" s="31">
        <f t="shared" si="7"/>
        <v>440</v>
      </c>
      <c r="O31" s="31">
        <f t="shared" si="7"/>
        <v>190</v>
      </c>
      <c r="P31" s="31">
        <f t="shared" si="7"/>
        <v>144</v>
      </c>
      <c r="Q31" s="31">
        <f t="shared" si="7"/>
        <v>76</v>
      </c>
      <c r="R31" s="31">
        <f t="shared" si="7"/>
        <v>116</v>
      </c>
      <c r="T31" s="81"/>
    </row>
    <row r="32" spans="1:31" ht="18.95" customHeight="1">
      <c r="A32" s="13" t="s">
        <v>23</v>
      </c>
      <c r="B32" s="23" t="s">
        <v>61</v>
      </c>
      <c r="C32" s="12" t="s">
        <v>90</v>
      </c>
      <c r="D32" s="15">
        <f>G32*1.5</f>
        <v>135</v>
      </c>
      <c r="E32" s="15">
        <f t="shared" ref="E32:E37" si="8">D32-G32</f>
        <v>45</v>
      </c>
      <c r="F32" s="15"/>
      <c r="G32" s="20">
        <v>90</v>
      </c>
      <c r="H32" s="15">
        <v>60</v>
      </c>
      <c r="I32" s="15">
        <v>30</v>
      </c>
      <c r="J32" s="15"/>
      <c r="K32" s="16"/>
      <c r="L32" s="16"/>
      <c r="M32" s="5"/>
      <c r="N32" s="15">
        <v>90</v>
      </c>
      <c r="O32" s="15"/>
      <c r="P32" s="15"/>
      <c r="Q32" s="15"/>
      <c r="R32" s="5"/>
      <c r="T32" s="81"/>
    </row>
    <row r="33" spans="1:21" ht="18.95" customHeight="1">
      <c r="A33" s="13" t="s">
        <v>24</v>
      </c>
      <c r="B33" s="23" t="s">
        <v>217</v>
      </c>
      <c r="C33" s="12" t="s">
        <v>94</v>
      </c>
      <c r="D33" s="15">
        <f>G33*1.5</f>
        <v>144</v>
      </c>
      <c r="E33" s="15">
        <f t="shared" si="8"/>
        <v>48</v>
      </c>
      <c r="F33" s="15"/>
      <c r="G33" s="20">
        <v>96</v>
      </c>
      <c r="H33" s="15">
        <v>66</v>
      </c>
      <c r="I33" s="15">
        <v>30</v>
      </c>
      <c r="J33" s="15"/>
      <c r="K33" s="16"/>
      <c r="L33" s="16"/>
      <c r="M33" s="15">
        <v>96</v>
      </c>
      <c r="N33" s="15"/>
      <c r="O33" s="5"/>
      <c r="P33" s="15"/>
      <c r="Q33" s="15"/>
      <c r="R33" s="5"/>
      <c r="T33" s="81"/>
    </row>
    <row r="34" spans="1:21" ht="18.95" customHeight="1">
      <c r="A34" s="13" t="s">
        <v>25</v>
      </c>
      <c r="B34" s="23" t="s">
        <v>62</v>
      </c>
      <c r="C34" s="12" t="s">
        <v>90</v>
      </c>
      <c r="D34" s="15">
        <f t="shared" ref="D34:D41" si="9">G34*1.5</f>
        <v>162</v>
      </c>
      <c r="E34" s="15">
        <f t="shared" si="8"/>
        <v>54</v>
      </c>
      <c r="F34" s="15"/>
      <c r="G34" s="20">
        <v>108</v>
      </c>
      <c r="H34" s="15">
        <v>78</v>
      </c>
      <c r="I34" s="15">
        <v>30</v>
      </c>
      <c r="J34" s="15"/>
      <c r="K34" s="16"/>
      <c r="L34" s="16"/>
      <c r="M34" s="15"/>
      <c r="N34" s="15">
        <v>108</v>
      </c>
      <c r="O34" s="15"/>
      <c r="P34" s="15"/>
      <c r="Q34" s="15"/>
      <c r="R34" s="5"/>
      <c r="T34" s="81"/>
    </row>
    <row r="35" spans="1:21" ht="18.95" customHeight="1">
      <c r="A35" s="13" t="s">
        <v>26</v>
      </c>
      <c r="B35" s="23" t="s">
        <v>63</v>
      </c>
      <c r="C35" s="12" t="s">
        <v>94</v>
      </c>
      <c r="D35" s="15">
        <f t="shared" si="9"/>
        <v>210</v>
      </c>
      <c r="E35" s="15">
        <f t="shared" si="8"/>
        <v>70</v>
      </c>
      <c r="F35" s="15"/>
      <c r="G35" s="20">
        <v>140</v>
      </c>
      <c r="H35" s="15">
        <v>80</v>
      </c>
      <c r="I35" s="15">
        <v>60</v>
      </c>
      <c r="J35" s="15"/>
      <c r="K35" s="16"/>
      <c r="L35" s="16"/>
      <c r="M35" s="15">
        <v>140</v>
      </c>
      <c r="N35" s="5"/>
      <c r="O35" s="15"/>
      <c r="P35" s="15"/>
      <c r="Q35" s="15"/>
      <c r="R35" s="5"/>
      <c r="T35" s="81"/>
    </row>
    <row r="36" spans="1:21" ht="18.95" customHeight="1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2">
        <v>8</v>
      </c>
      <c r="I36" s="2">
        <v>9</v>
      </c>
      <c r="J36" s="2">
        <v>10</v>
      </c>
      <c r="K36" s="2">
        <v>11</v>
      </c>
      <c r="L36" s="2">
        <v>12</v>
      </c>
      <c r="M36" s="2">
        <v>13</v>
      </c>
      <c r="N36" s="2">
        <v>14</v>
      </c>
      <c r="O36" s="2">
        <v>15</v>
      </c>
      <c r="P36" s="2">
        <v>16</v>
      </c>
      <c r="Q36" s="2">
        <v>17</v>
      </c>
      <c r="R36" s="2">
        <v>18</v>
      </c>
      <c r="T36" s="81"/>
    </row>
    <row r="37" spans="1:21" s="47" customFormat="1" ht="18.95" customHeight="1">
      <c r="A37" s="13" t="s">
        <v>27</v>
      </c>
      <c r="B37" s="23" t="s">
        <v>64</v>
      </c>
      <c r="C37" s="12" t="s">
        <v>91</v>
      </c>
      <c r="D37" s="15">
        <f>G37*1.5</f>
        <v>279</v>
      </c>
      <c r="E37" s="15">
        <f>D37-G37</f>
        <v>93</v>
      </c>
      <c r="F37" s="15"/>
      <c r="G37" s="20">
        <v>186</v>
      </c>
      <c r="H37" s="15">
        <v>106</v>
      </c>
      <c r="I37" s="15">
        <v>80</v>
      </c>
      <c r="J37" s="15"/>
      <c r="K37" s="16"/>
      <c r="L37" s="16"/>
      <c r="M37" s="15">
        <v>52</v>
      </c>
      <c r="N37" s="15">
        <v>134</v>
      </c>
      <c r="O37" s="5"/>
      <c r="P37" s="15"/>
      <c r="Q37" s="15"/>
      <c r="R37" s="5"/>
      <c r="T37" s="81"/>
    </row>
    <row r="38" spans="1:21" ht="18.95" customHeight="1">
      <c r="A38" s="13" t="s">
        <v>28</v>
      </c>
      <c r="B38" s="23" t="s">
        <v>106</v>
      </c>
      <c r="C38" s="12" t="s">
        <v>94</v>
      </c>
      <c r="D38" s="15">
        <f>G38*1.5</f>
        <v>135</v>
      </c>
      <c r="E38" s="15">
        <f>D38-G38</f>
        <v>45</v>
      </c>
      <c r="F38" s="15"/>
      <c r="G38" s="20">
        <v>90</v>
      </c>
      <c r="H38" s="15">
        <v>60</v>
      </c>
      <c r="I38" s="15">
        <v>30</v>
      </c>
      <c r="J38" s="15"/>
      <c r="K38" s="16"/>
      <c r="L38" s="16"/>
      <c r="M38" s="15"/>
      <c r="N38" s="15"/>
      <c r="O38" s="15">
        <v>90</v>
      </c>
      <c r="P38" s="5"/>
      <c r="Q38" s="5"/>
      <c r="R38" s="5"/>
      <c r="T38" s="81"/>
    </row>
    <row r="39" spans="1:21" ht="30.75" customHeight="1">
      <c r="A39" s="13" t="s">
        <v>29</v>
      </c>
      <c r="B39" s="83" t="s">
        <v>211</v>
      </c>
      <c r="C39" s="12" t="s">
        <v>90</v>
      </c>
      <c r="D39" s="15">
        <f t="shared" si="9"/>
        <v>87</v>
      </c>
      <c r="E39" s="15">
        <f t="shared" ref="E39:E45" si="10">D39-G39</f>
        <v>29</v>
      </c>
      <c r="F39" s="15"/>
      <c r="G39" s="20">
        <v>58</v>
      </c>
      <c r="H39" s="15">
        <v>48</v>
      </c>
      <c r="I39" s="15">
        <v>10</v>
      </c>
      <c r="J39" s="15"/>
      <c r="K39" s="16"/>
      <c r="L39" s="16"/>
      <c r="M39" s="15"/>
      <c r="N39" s="15"/>
      <c r="O39" s="5"/>
      <c r="P39" s="5"/>
      <c r="Q39" s="5"/>
      <c r="R39" s="15">
        <v>58</v>
      </c>
      <c r="T39" s="81"/>
    </row>
    <row r="40" spans="1:21" ht="18.95" customHeight="1">
      <c r="A40" s="13" t="s">
        <v>30</v>
      </c>
      <c r="B40" s="23" t="s">
        <v>65</v>
      </c>
      <c r="C40" s="12" t="s">
        <v>90</v>
      </c>
      <c r="D40" s="15">
        <f t="shared" si="9"/>
        <v>114</v>
      </c>
      <c r="E40" s="15">
        <f t="shared" si="10"/>
        <v>38</v>
      </c>
      <c r="F40" s="15"/>
      <c r="G40" s="20">
        <v>76</v>
      </c>
      <c r="H40" s="15">
        <v>46</v>
      </c>
      <c r="I40" s="15">
        <v>30</v>
      </c>
      <c r="J40" s="15"/>
      <c r="K40" s="16"/>
      <c r="L40" s="16"/>
      <c r="M40" s="5"/>
      <c r="N40" s="5"/>
      <c r="O40" s="5">
        <v>76</v>
      </c>
      <c r="P40" s="5"/>
      <c r="Q40" s="15"/>
      <c r="R40" s="5"/>
      <c r="T40" s="81"/>
    </row>
    <row r="41" spans="1:21" ht="18.95" customHeight="1">
      <c r="A41" s="13" t="s">
        <v>31</v>
      </c>
      <c r="B41" s="23" t="s">
        <v>66</v>
      </c>
      <c r="C41" s="12" t="s">
        <v>90</v>
      </c>
      <c r="D41" s="15">
        <f t="shared" si="9"/>
        <v>102</v>
      </c>
      <c r="E41" s="15">
        <f t="shared" si="10"/>
        <v>34</v>
      </c>
      <c r="F41" s="15"/>
      <c r="G41" s="20">
        <v>68</v>
      </c>
      <c r="H41" s="21">
        <v>20</v>
      </c>
      <c r="I41" s="21">
        <v>48</v>
      </c>
      <c r="J41" s="21"/>
      <c r="K41" s="21"/>
      <c r="L41" s="21"/>
      <c r="M41" s="21"/>
      <c r="N41" s="21"/>
      <c r="O41" s="5"/>
      <c r="P41" s="21">
        <v>68</v>
      </c>
      <c r="Q41" s="21"/>
      <c r="R41" s="5"/>
      <c r="T41" s="3"/>
    </row>
    <row r="42" spans="1:21" ht="18.95" customHeight="1">
      <c r="A42" s="87" t="s">
        <v>32</v>
      </c>
      <c r="B42" s="88" t="s">
        <v>67</v>
      </c>
      <c r="C42" s="89" t="s">
        <v>90</v>
      </c>
      <c r="D42" s="90">
        <f t="shared" ref="D42:D45" si="11">G42*1.5</f>
        <v>114</v>
      </c>
      <c r="E42" s="90">
        <f t="shared" si="10"/>
        <v>38</v>
      </c>
      <c r="F42" s="90"/>
      <c r="G42" s="93">
        <v>76</v>
      </c>
      <c r="H42" s="90">
        <v>56</v>
      </c>
      <c r="I42" s="90">
        <v>20</v>
      </c>
      <c r="J42" s="90"/>
      <c r="K42" s="91"/>
      <c r="L42" s="91"/>
      <c r="M42" s="90"/>
      <c r="N42" s="90"/>
      <c r="O42" s="92"/>
      <c r="P42" s="92"/>
      <c r="Q42" s="90">
        <v>76</v>
      </c>
      <c r="R42" s="92"/>
      <c r="T42" s="3"/>
    </row>
    <row r="43" spans="1:21" ht="18.95" customHeight="1">
      <c r="A43" s="87" t="s">
        <v>33</v>
      </c>
      <c r="B43" s="88" t="s">
        <v>68</v>
      </c>
      <c r="C43" s="89" t="s">
        <v>94</v>
      </c>
      <c r="D43" s="90">
        <f t="shared" si="11"/>
        <v>162</v>
      </c>
      <c r="E43" s="90">
        <f t="shared" si="10"/>
        <v>54</v>
      </c>
      <c r="F43" s="90"/>
      <c r="G43" s="93">
        <v>108</v>
      </c>
      <c r="H43" s="90">
        <v>64</v>
      </c>
      <c r="I43" s="90">
        <v>44</v>
      </c>
      <c r="J43" s="90"/>
      <c r="K43" s="91"/>
      <c r="L43" s="91"/>
      <c r="M43" s="92"/>
      <c r="N43" s="90">
        <v>108</v>
      </c>
      <c r="O43" s="92"/>
      <c r="P43" s="90"/>
      <c r="Q43" s="90"/>
      <c r="R43" s="92"/>
    </row>
    <row r="44" spans="1:21" ht="18.95" customHeight="1">
      <c r="A44" s="87" t="s">
        <v>34</v>
      </c>
      <c r="B44" s="88" t="s">
        <v>110</v>
      </c>
      <c r="C44" s="89" t="s">
        <v>89</v>
      </c>
      <c r="D44" s="90">
        <f t="shared" si="11"/>
        <v>150</v>
      </c>
      <c r="E44" s="90">
        <f t="shared" si="10"/>
        <v>50</v>
      </c>
      <c r="F44" s="90"/>
      <c r="G44" s="93">
        <v>100</v>
      </c>
      <c r="H44" s="90">
        <v>60</v>
      </c>
      <c r="I44" s="90">
        <v>40</v>
      </c>
      <c r="J44" s="90"/>
      <c r="K44" s="91"/>
      <c r="L44" s="91"/>
      <c r="M44" s="92"/>
      <c r="N44" s="90"/>
      <c r="O44" s="102">
        <v>24</v>
      </c>
      <c r="P44" s="90">
        <v>76</v>
      </c>
      <c r="Q44" s="92"/>
      <c r="R44" s="92"/>
    </row>
    <row r="45" spans="1:21" s="47" customFormat="1" ht="18.95" customHeight="1">
      <c r="A45" s="87" t="s">
        <v>35</v>
      </c>
      <c r="B45" s="88" t="s">
        <v>188</v>
      </c>
      <c r="C45" s="89" t="s">
        <v>90</v>
      </c>
      <c r="D45" s="90">
        <f t="shared" si="11"/>
        <v>87</v>
      </c>
      <c r="E45" s="90">
        <f t="shared" si="10"/>
        <v>29</v>
      </c>
      <c r="F45" s="90"/>
      <c r="G45" s="90">
        <v>58</v>
      </c>
      <c r="H45" s="90">
        <v>48</v>
      </c>
      <c r="I45" s="90">
        <v>10</v>
      </c>
      <c r="J45" s="90"/>
      <c r="K45" s="91"/>
      <c r="L45" s="91"/>
      <c r="M45" s="90"/>
      <c r="N45" s="90"/>
      <c r="O45" s="90"/>
      <c r="P45" s="92"/>
      <c r="Q45" s="5"/>
      <c r="R45" s="92">
        <v>58</v>
      </c>
      <c r="U45" s="1"/>
    </row>
    <row r="46" spans="1:21" ht="18.95" customHeight="1">
      <c r="A46" s="31" t="s">
        <v>36</v>
      </c>
      <c r="B46" s="35" t="s">
        <v>37</v>
      </c>
      <c r="C46" s="33" t="s">
        <v>238</v>
      </c>
      <c r="D46" s="31">
        <f t="shared" ref="D46:R46" si="12">D63+D53+D47+D58</f>
        <v>2325</v>
      </c>
      <c r="E46" s="31">
        <f t="shared" si="12"/>
        <v>475</v>
      </c>
      <c r="F46" s="31"/>
      <c r="G46" s="31">
        <f t="shared" si="12"/>
        <v>1850</v>
      </c>
      <c r="H46" s="31">
        <f t="shared" si="12"/>
        <v>554</v>
      </c>
      <c r="I46" s="31">
        <f t="shared" si="12"/>
        <v>320</v>
      </c>
      <c r="J46" s="31">
        <f t="shared" si="12"/>
        <v>60</v>
      </c>
      <c r="K46" s="31"/>
      <c r="L46" s="31"/>
      <c r="M46" s="31"/>
      <c r="N46" s="31">
        <f t="shared" si="12"/>
        <v>180</v>
      </c>
      <c r="O46" s="31">
        <f t="shared" si="12"/>
        <v>258</v>
      </c>
      <c r="P46" s="31">
        <f t="shared" si="12"/>
        <v>604</v>
      </c>
      <c r="Q46" s="31">
        <f t="shared" si="12"/>
        <v>492</v>
      </c>
      <c r="R46" s="31">
        <f t="shared" si="12"/>
        <v>316</v>
      </c>
      <c r="U46" s="47"/>
    </row>
    <row r="47" spans="1:21" s="29" customFormat="1" ht="35.450000000000003" customHeight="1">
      <c r="A47" s="30" t="s">
        <v>98</v>
      </c>
      <c r="B47" s="34" t="s">
        <v>97</v>
      </c>
      <c r="C47" s="36" t="s">
        <v>207</v>
      </c>
      <c r="D47" s="30">
        <f>SUM(D48:D52)</f>
        <v>888</v>
      </c>
      <c r="E47" s="30">
        <f t="shared" ref="E47:P47" si="13">SUM(E48:E52)</f>
        <v>200</v>
      </c>
      <c r="F47" s="30"/>
      <c r="G47" s="30">
        <f t="shared" si="13"/>
        <v>688</v>
      </c>
      <c r="H47" s="30">
        <f t="shared" si="13"/>
        <v>220</v>
      </c>
      <c r="I47" s="30">
        <f t="shared" si="13"/>
        <v>150</v>
      </c>
      <c r="J47" s="30">
        <f t="shared" si="13"/>
        <v>30</v>
      </c>
      <c r="K47" s="30"/>
      <c r="L47" s="30"/>
      <c r="M47" s="30"/>
      <c r="N47" s="30"/>
      <c r="O47" s="30"/>
      <c r="P47" s="30">
        <f t="shared" si="13"/>
        <v>314</v>
      </c>
      <c r="Q47" s="30">
        <f>SUM(Q48:Q52)</f>
        <v>374</v>
      </c>
      <c r="R47" s="30"/>
      <c r="U47" s="1"/>
    </row>
    <row r="48" spans="1:21" s="29" customFormat="1" ht="18.95" customHeight="1">
      <c r="A48" s="13" t="s">
        <v>99</v>
      </c>
      <c r="B48" s="23" t="s">
        <v>77</v>
      </c>
      <c r="C48" s="22" t="s">
        <v>90</v>
      </c>
      <c r="D48" s="13">
        <f>G48*1.5</f>
        <v>150</v>
      </c>
      <c r="E48" s="13">
        <f>D48-G48</f>
        <v>50</v>
      </c>
      <c r="F48" s="13"/>
      <c r="G48" s="13">
        <v>100</v>
      </c>
      <c r="H48" s="13">
        <v>70</v>
      </c>
      <c r="I48" s="13">
        <v>30</v>
      </c>
      <c r="J48" s="13"/>
      <c r="K48" s="13"/>
      <c r="L48" s="13"/>
      <c r="M48" s="13"/>
      <c r="N48" s="13"/>
      <c r="O48" s="5"/>
      <c r="P48" s="5"/>
      <c r="Q48" s="13">
        <v>100</v>
      </c>
      <c r="R48" s="5"/>
    </row>
    <row r="49" spans="1:21" s="29" customFormat="1" ht="18.95" customHeight="1">
      <c r="A49" s="13" t="s">
        <v>38</v>
      </c>
      <c r="B49" s="23" t="s">
        <v>78</v>
      </c>
      <c r="C49" s="22" t="s">
        <v>94</v>
      </c>
      <c r="D49" s="13">
        <f>G49*1.5</f>
        <v>225</v>
      </c>
      <c r="E49" s="13">
        <f>D49-G49</f>
        <v>75</v>
      </c>
      <c r="F49" s="13"/>
      <c r="G49" s="13">
        <v>150</v>
      </c>
      <c r="H49" s="13">
        <v>70</v>
      </c>
      <c r="I49" s="13">
        <v>50</v>
      </c>
      <c r="J49" s="29">
        <v>30</v>
      </c>
      <c r="K49" s="13"/>
      <c r="L49" s="13"/>
      <c r="M49" s="13"/>
      <c r="N49" s="13"/>
      <c r="O49" s="5"/>
      <c r="P49" s="13">
        <v>150</v>
      </c>
      <c r="Q49" s="5"/>
      <c r="R49" s="5"/>
    </row>
    <row r="50" spans="1:21" s="47" customFormat="1" ht="18.95" customHeight="1">
      <c r="A50" s="87" t="s">
        <v>208</v>
      </c>
      <c r="B50" s="88" t="s">
        <v>69</v>
      </c>
      <c r="C50" s="89" t="s">
        <v>91</v>
      </c>
      <c r="D50" s="90">
        <f>G50*1.5</f>
        <v>225</v>
      </c>
      <c r="E50" s="90">
        <f>D50-G50</f>
        <v>75</v>
      </c>
      <c r="F50" s="90"/>
      <c r="G50" s="90">
        <v>150</v>
      </c>
      <c r="H50" s="90">
        <v>80</v>
      </c>
      <c r="I50" s="90">
        <v>70</v>
      </c>
      <c r="J50" s="90"/>
      <c r="K50" s="91"/>
      <c r="L50" s="91"/>
      <c r="M50" s="90"/>
      <c r="N50" s="92"/>
      <c r="O50" s="92"/>
      <c r="P50" s="92">
        <v>92</v>
      </c>
      <c r="Q50" s="90">
        <v>58</v>
      </c>
      <c r="R50" s="92"/>
      <c r="U50" s="29"/>
    </row>
    <row r="51" spans="1:21" s="29" customFormat="1" ht="18.95" customHeight="1">
      <c r="A51" s="13" t="s">
        <v>39</v>
      </c>
      <c r="B51" s="6" t="s">
        <v>249</v>
      </c>
      <c r="C51" s="12" t="s">
        <v>218</v>
      </c>
      <c r="D51" s="13">
        <v>108</v>
      </c>
      <c r="E51" s="13"/>
      <c r="F51" s="13"/>
      <c r="G51" s="5">
        <v>108</v>
      </c>
      <c r="H51" s="5"/>
      <c r="I51" s="5"/>
      <c r="J51" s="5"/>
      <c r="K51" s="5"/>
      <c r="L51" s="5"/>
      <c r="M51" s="5"/>
      <c r="N51" s="5"/>
      <c r="O51" s="5"/>
      <c r="P51" s="5">
        <v>72</v>
      </c>
      <c r="Q51" s="5">
        <v>36</v>
      </c>
      <c r="R51" s="5"/>
      <c r="U51" s="47"/>
    </row>
    <row r="52" spans="1:21" s="29" customFormat="1" ht="18.95" customHeight="1">
      <c r="A52" s="13" t="s">
        <v>100</v>
      </c>
      <c r="B52" s="6" t="s">
        <v>250</v>
      </c>
      <c r="C52" s="12" t="s">
        <v>90</v>
      </c>
      <c r="D52" s="13">
        <v>180</v>
      </c>
      <c r="E52" s="13"/>
      <c r="F52" s="13"/>
      <c r="G52" s="13">
        <v>180</v>
      </c>
      <c r="H52" s="39"/>
      <c r="I52" s="39"/>
      <c r="J52" s="39"/>
      <c r="K52" s="97"/>
      <c r="L52" s="97"/>
      <c r="M52" s="97"/>
      <c r="N52" s="97"/>
      <c r="O52" s="5"/>
      <c r="P52" s="5"/>
      <c r="Q52" s="13">
        <v>180</v>
      </c>
      <c r="R52" s="5"/>
    </row>
    <row r="53" spans="1:21" ht="18.75" customHeight="1">
      <c r="A53" s="30" t="s">
        <v>71</v>
      </c>
      <c r="B53" s="34" t="s">
        <v>72</v>
      </c>
      <c r="C53" s="36" t="s">
        <v>204</v>
      </c>
      <c r="D53" s="30">
        <f>SUM(D54:D57)</f>
        <v>678</v>
      </c>
      <c r="E53" s="30">
        <f t="shared" ref="E53:J53" si="14">SUM(E54:E57)</f>
        <v>130</v>
      </c>
      <c r="F53" s="30"/>
      <c r="G53" s="30">
        <f t="shared" si="14"/>
        <v>548</v>
      </c>
      <c r="H53" s="30">
        <f t="shared" si="14"/>
        <v>134</v>
      </c>
      <c r="I53" s="30">
        <f t="shared" si="14"/>
        <v>80</v>
      </c>
      <c r="J53" s="30">
        <f t="shared" si="14"/>
        <v>30</v>
      </c>
      <c r="K53" s="30"/>
      <c r="L53" s="30"/>
      <c r="M53" s="30"/>
      <c r="N53" s="30"/>
      <c r="O53" s="30">
        <f>SUM(O54:O57)</f>
        <v>258</v>
      </c>
      <c r="P53" s="30">
        <f>SUM(P54:P57)</f>
        <v>290</v>
      </c>
      <c r="Q53" s="30"/>
      <c r="R53" s="30"/>
      <c r="U53" s="29"/>
    </row>
    <row r="54" spans="1:21" ht="18.95" customHeight="1">
      <c r="A54" s="13" t="s">
        <v>40</v>
      </c>
      <c r="B54" s="23" t="s">
        <v>73</v>
      </c>
      <c r="C54" s="22" t="s">
        <v>90</v>
      </c>
      <c r="D54" s="13">
        <f>G54*1.5</f>
        <v>165</v>
      </c>
      <c r="E54" s="13">
        <f>D54-G54</f>
        <v>55</v>
      </c>
      <c r="F54" s="13"/>
      <c r="G54" s="13">
        <v>110</v>
      </c>
      <c r="H54" s="13">
        <v>64</v>
      </c>
      <c r="I54" s="13">
        <v>30</v>
      </c>
      <c r="J54" s="13"/>
      <c r="K54" s="13"/>
      <c r="L54" s="13"/>
      <c r="M54" s="13"/>
      <c r="N54" s="13"/>
      <c r="O54" s="5"/>
      <c r="P54" s="5">
        <v>110</v>
      </c>
      <c r="Q54" s="5"/>
      <c r="R54" s="5"/>
    </row>
    <row r="55" spans="1:21" ht="18.95" customHeight="1">
      <c r="A55" s="13" t="s">
        <v>41</v>
      </c>
      <c r="B55" s="23" t="s">
        <v>83</v>
      </c>
      <c r="C55" s="12" t="s">
        <v>94</v>
      </c>
      <c r="D55" s="13">
        <f>G55*1.5</f>
        <v>225</v>
      </c>
      <c r="E55" s="13">
        <f>D55-G55</f>
        <v>75</v>
      </c>
      <c r="F55" s="13"/>
      <c r="G55" s="13">
        <v>150</v>
      </c>
      <c r="H55" s="13">
        <v>70</v>
      </c>
      <c r="I55" s="13">
        <v>50</v>
      </c>
      <c r="J55" s="13">
        <v>30</v>
      </c>
      <c r="K55" s="13"/>
      <c r="L55" s="13"/>
      <c r="M55" s="13"/>
      <c r="N55" s="13"/>
      <c r="O55" s="5">
        <v>150</v>
      </c>
      <c r="P55" s="5"/>
      <c r="Q55" s="5"/>
      <c r="R55" s="5"/>
    </row>
    <row r="56" spans="1:21" ht="18.95" customHeight="1">
      <c r="A56" s="13" t="s">
        <v>74</v>
      </c>
      <c r="B56" s="6" t="s">
        <v>249</v>
      </c>
      <c r="C56" s="12" t="s">
        <v>90</v>
      </c>
      <c r="D56" s="13">
        <v>108</v>
      </c>
      <c r="E56" s="13"/>
      <c r="F56" s="13"/>
      <c r="G56" s="13">
        <v>108</v>
      </c>
      <c r="H56" s="10"/>
      <c r="I56" s="10"/>
      <c r="J56" s="10"/>
      <c r="K56" s="97"/>
      <c r="L56" s="97"/>
      <c r="M56" s="97"/>
      <c r="N56" s="97"/>
      <c r="O56" s="13">
        <v>108</v>
      </c>
      <c r="P56" s="5"/>
      <c r="Q56" s="5"/>
      <c r="R56" s="5"/>
    </row>
    <row r="57" spans="1:21" ht="18.95" customHeight="1">
      <c r="A57" s="13" t="s">
        <v>42</v>
      </c>
      <c r="B57" s="6" t="s">
        <v>250</v>
      </c>
      <c r="C57" s="12" t="s">
        <v>90</v>
      </c>
      <c r="D57" s="13">
        <v>180</v>
      </c>
      <c r="E57" s="13"/>
      <c r="F57" s="13"/>
      <c r="G57" s="13">
        <v>180</v>
      </c>
      <c r="H57" s="10"/>
      <c r="I57" s="10"/>
      <c r="J57" s="10"/>
      <c r="K57" s="97"/>
      <c r="L57" s="97"/>
      <c r="M57" s="97"/>
      <c r="N57" s="97"/>
      <c r="O57" s="97"/>
      <c r="P57" s="13">
        <v>180</v>
      </c>
      <c r="Q57" s="5"/>
      <c r="R57" s="5"/>
    </row>
    <row r="58" spans="1:21" ht="18.95" customHeight="1">
      <c r="A58" s="30" t="s">
        <v>75</v>
      </c>
      <c r="B58" s="34" t="s">
        <v>80</v>
      </c>
      <c r="C58" s="36" t="s">
        <v>105</v>
      </c>
      <c r="D58" s="30">
        <f>SUM(D59:D62)</f>
        <v>579</v>
      </c>
      <c r="E58" s="30">
        <f t="shared" ref="E58:I58" si="15">SUM(E59:E62)</f>
        <v>145</v>
      </c>
      <c r="F58" s="30"/>
      <c r="G58" s="30">
        <f t="shared" si="15"/>
        <v>434</v>
      </c>
      <c r="H58" s="30">
        <f t="shared" si="15"/>
        <v>200</v>
      </c>
      <c r="I58" s="30">
        <f t="shared" si="15"/>
        <v>90</v>
      </c>
      <c r="J58" s="30"/>
      <c r="K58" s="30"/>
      <c r="L58" s="30"/>
      <c r="M58" s="30"/>
      <c r="N58" s="30"/>
      <c r="O58" s="30"/>
      <c r="P58" s="30"/>
      <c r="Q58" s="30">
        <f>SUM(Q59:Q62)</f>
        <v>118</v>
      </c>
      <c r="R58" s="30">
        <f>SUM(R59:R62)</f>
        <v>316</v>
      </c>
    </row>
    <row r="59" spans="1:21" ht="22.5" customHeight="1">
      <c r="A59" s="13" t="s">
        <v>76</v>
      </c>
      <c r="B59" s="23" t="s">
        <v>81</v>
      </c>
      <c r="C59" s="22" t="s">
        <v>90</v>
      </c>
      <c r="D59" s="13">
        <f>G59*1.5</f>
        <v>114</v>
      </c>
      <c r="E59" s="13">
        <f>D59-G59</f>
        <v>38</v>
      </c>
      <c r="F59" s="13"/>
      <c r="G59" s="13">
        <v>76</v>
      </c>
      <c r="H59" s="13">
        <v>56</v>
      </c>
      <c r="I59" s="13">
        <v>20</v>
      </c>
      <c r="K59" s="13"/>
      <c r="L59" s="13"/>
      <c r="M59" s="13"/>
      <c r="N59" s="13"/>
      <c r="O59" s="5"/>
      <c r="P59" s="5"/>
      <c r="Q59" s="5">
        <v>76</v>
      </c>
      <c r="R59" s="5"/>
    </row>
    <row r="60" spans="1:21" ht="34.5" customHeight="1">
      <c r="A60" s="13" t="s">
        <v>101</v>
      </c>
      <c r="B60" s="23" t="s">
        <v>82</v>
      </c>
      <c r="C60" s="75" t="s">
        <v>89</v>
      </c>
      <c r="D60" s="13">
        <f t="shared" ref="D60:D61" si="16">G60*1.5</f>
        <v>231</v>
      </c>
      <c r="E60" s="13">
        <f>D60-G60</f>
        <v>77</v>
      </c>
      <c r="F60" s="13"/>
      <c r="G60" s="13">
        <v>154</v>
      </c>
      <c r="H60" s="13">
        <v>94</v>
      </c>
      <c r="I60" s="13">
        <v>60</v>
      </c>
      <c r="J60" s="13"/>
      <c r="K60" s="13"/>
      <c r="L60" s="13"/>
      <c r="M60" s="13"/>
      <c r="N60" s="13"/>
      <c r="O60" s="5"/>
      <c r="P60" s="5"/>
      <c r="Q60" s="5">
        <v>42</v>
      </c>
      <c r="R60" s="5">
        <v>112</v>
      </c>
    </row>
    <row r="61" spans="1:21" s="29" customFormat="1" ht="18.95" customHeight="1">
      <c r="A61" s="13" t="s">
        <v>103</v>
      </c>
      <c r="B61" s="23" t="s">
        <v>104</v>
      </c>
      <c r="C61" s="22" t="s">
        <v>90</v>
      </c>
      <c r="D61" s="13">
        <f t="shared" si="16"/>
        <v>90</v>
      </c>
      <c r="E61" s="13">
        <f>D61-G61</f>
        <v>30</v>
      </c>
      <c r="F61" s="13"/>
      <c r="G61" s="13">
        <v>60</v>
      </c>
      <c r="H61" s="13">
        <v>50</v>
      </c>
      <c r="I61" s="13">
        <v>10</v>
      </c>
      <c r="J61" s="13"/>
      <c r="K61" s="13"/>
      <c r="L61" s="13"/>
      <c r="M61" s="13"/>
      <c r="N61" s="13"/>
      <c r="O61" s="13"/>
      <c r="P61" s="5"/>
      <c r="Q61" s="5"/>
      <c r="R61" s="13">
        <v>60</v>
      </c>
      <c r="U61" s="1"/>
    </row>
    <row r="62" spans="1:21" ht="18.95" customHeight="1">
      <c r="A62" s="13" t="s">
        <v>79</v>
      </c>
      <c r="B62" s="23" t="s">
        <v>250</v>
      </c>
      <c r="C62" s="22" t="s">
        <v>90</v>
      </c>
      <c r="D62" s="13">
        <v>144</v>
      </c>
      <c r="E62" s="13"/>
      <c r="F62" s="13"/>
      <c r="G62" s="13">
        <v>144</v>
      </c>
      <c r="H62" s="10"/>
      <c r="I62" s="10"/>
      <c r="J62" s="10"/>
      <c r="K62" s="97"/>
      <c r="L62" s="97"/>
      <c r="M62" s="97"/>
      <c r="N62" s="97"/>
      <c r="O62" s="97"/>
      <c r="P62" s="5"/>
      <c r="Q62" s="5"/>
      <c r="R62" s="5">
        <v>144</v>
      </c>
      <c r="U62" s="29"/>
    </row>
    <row r="63" spans="1:21" s="28" customFormat="1" ht="36.75" customHeight="1">
      <c r="A63" s="30" t="s">
        <v>102</v>
      </c>
      <c r="B63" s="34" t="s">
        <v>70</v>
      </c>
      <c r="C63" s="36" t="s">
        <v>105</v>
      </c>
      <c r="D63" s="30">
        <f>SUM(D64)</f>
        <v>180</v>
      </c>
      <c r="E63" s="30"/>
      <c r="F63" s="30"/>
      <c r="G63" s="30">
        <f t="shared" ref="G63:N63" si="17">SUM(G64)</f>
        <v>180</v>
      </c>
      <c r="H63" s="30"/>
      <c r="I63" s="30"/>
      <c r="J63" s="30"/>
      <c r="K63" s="30"/>
      <c r="L63" s="30"/>
      <c r="M63" s="30"/>
      <c r="N63" s="30">
        <f t="shared" si="17"/>
        <v>180</v>
      </c>
      <c r="O63" s="30"/>
      <c r="P63" s="30"/>
      <c r="Q63" s="30"/>
      <c r="R63" s="30"/>
      <c r="U63" s="1"/>
    </row>
    <row r="64" spans="1:21" s="28" customFormat="1" ht="22.15" customHeight="1">
      <c r="A64" s="13" t="s">
        <v>254</v>
      </c>
      <c r="B64" s="23" t="s">
        <v>249</v>
      </c>
      <c r="C64" s="12" t="s">
        <v>90</v>
      </c>
      <c r="D64" s="13">
        <v>180</v>
      </c>
      <c r="E64" s="13"/>
      <c r="F64" s="13"/>
      <c r="G64" s="5">
        <v>180</v>
      </c>
      <c r="H64" s="13"/>
      <c r="I64" s="10"/>
      <c r="J64" s="10"/>
      <c r="K64" s="97"/>
      <c r="L64" s="97"/>
      <c r="M64" s="97"/>
      <c r="N64" s="13">
        <v>180</v>
      </c>
      <c r="O64" s="97"/>
      <c r="P64" s="97"/>
      <c r="Q64" s="97"/>
      <c r="R64" s="5"/>
    </row>
    <row r="65" spans="1:23" ht="18.95" customHeight="1">
      <c r="A65" s="115"/>
      <c r="B65" s="116" t="s">
        <v>43</v>
      </c>
      <c r="C65" s="117" t="s">
        <v>241</v>
      </c>
      <c r="D65" s="118">
        <f t="shared" ref="D65:R65" si="18">D8+D19+D26+D30</f>
        <v>7542</v>
      </c>
      <c r="E65" s="118">
        <f t="shared" si="18"/>
        <v>2214</v>
      </c>
      <c r="F65" s="118">
        <v>39</v>
      </c>
      <c r="G65" s="118">
        <f t="shared" si="18"/>
        <v>5328</v>
      </c>
      <c r="H65" s="118">
        <f t="shared" si="18"/>
        <v>2690</v>
      </c>
      <c r="I65" s="118">
        <f t="shared" si="18"/>
        <v>1662</v>
      </c>
      <c r="J65" s="118">
        <f t="shared" si="18"/>
        <v>60</v>
      </c>
      <c r="K65" s="118">
        <f t="shared" si="18"/>
        <v>612</v>
      </c>
      <c r="L65" s="118">
        <f t="shared" si="18"/>
        <v>792</v>
      </c>
      <c r="M65" s="118">
        <f t="shared" si="18"/>
        <v>576</v>
      </c>
      <c r="N65" s="118">
        <f t="shared" si="18"/>
        <v>828</v>
      </c>
      <c r="O65" s="118">
        <f t="shared" si="18"/>
        <v>576</v>
      </c>
      <c r="P65" s="118">
        <f t="shared" si="18"/>
        <v>864</v>
      </c>
      <c r="Q65" s="118">
        <f t="shared" si="18"/>
        <v>612</v>
      </c>
      <c r="R65" s="118">
        <f t="shared" si="18"/>
        <v>468</v>
      </c>
      <c r="S65" s="86"/>
      <c r="U65" s="28"/>
    </row>
    <row r="66" spans="1:23" ht="18.95" customHeight="1">
      <c r="A66" s="10" t="s">
        <v>44</v>
      </c>
      <c r="B66" s="11" t="s">
        <v>45</v>
      </c>
      <c r="C66" s="24"/>
      <c r="D66" s="10"/>
      <c r="E66" s="10"/>
      <c r="F66" s="103"/>
      <c r="G66" s="10"/>
      <c r="H66" s="10"/>
      <c r="I66" s="10"/>
      <c r="J66" s="10"/>
      <c r="K66" s="97"/>
      <c r="L66" s="97"/>
      <c r="M66" s="97"/>
      <c r="N66" s="97"/>
      <c r="O66" s="97"/>
      <c r="P66" s="97"/>
      <c r="Q66" s="97"/>
      <c r="R66" s="2" t="s">
        <v>108</v>
      </c>
    </row>
    <row r="67" spans="1:23" s="47" customFormat="1" ht="18.95" customHeight="1">
      <c r="A67" s="10" t="s">
        <v>46</v>
      </c>
      <c r="B67" s="11" t="s">
        <v>47</v>
      </c>
      <c r="C67" s="24"/>
      <c r="D67" s="97"/>
      <c r="E67" s="97"/>
      <c r="F67" s="103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2" t="s">
        <v>109</v>
      </c>
      <c r="U67" s="1"/>
    </row>
    <row r="68" spans="1:23" s="47" customFormat="1" ht="18.95" customHeight="1">
      <c r="A68" s="13" t="s">
        <v>222</v>
      </c>
      <c r="B68" s="99" t="s">
        <v>223</v>
      </c>
      <c r="C68" s="10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7"/>
      <c r="Q68" s="97"/>
      <c r="R68" s="97" t="s">
        <v>108</v>
      </c>
    </row>
    <row r="69" spans="1:23" ht="18.95" customHeight="1">
      <c r="A69" s="13" t="s">
        <v>224</v>
      </c>
      <c r="B69" s="99" t="s">
        <v>225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2" t="s">
        <v>226</v>
      </c>
      <c r="U69" s="47" t="s">
        <v>214</v>
      </c>
      <c r="W69" s="1">
        <f>SUM(K70:L70)</f>
        <v>1404</v>
      </c>
    </row>
    <row r="70" spans="1:23" s="3" customFormat="1" ht="34.5" customHeight="1">
      <c r="A70" s="145" t="s">
        <v>227</v>
      </c>
      <c r="B70" s="146"/>
      <c r="C70" s="187" t="s">
        <v>264</v>
      </c>
      <c r="D70" s="138" t="s">
        <v>48</v>
      </c>
      <c r="E70" s="139"/>
      <c r="F70" s="139"/>
      <c r="G70" s="139"/>
      <c r="H70" s="139"/>
      <c r="I70" s="139"/>
      <c r="J70" s="140"/>
      <c r="K70" s="97">
        <f>K65-K71-K72</f>
        <v>612</v>
      </c>
      <c r="L70" s="97">
        <f t="shared" ref="L70:Q70" si="19">L65-L71-L72</f>
        <v>792</v>
      </c>
      <c r="M70" s="97">
        <f t="shared" si="19"/>
        <v>576</v>
      </c>
      <c r="N70" s="97">
        <f t="shared" si="19"/>
        <v>648</v>
      </c>
      <c r="O70" s="97">
        <f t="shared" si="19"/>
        <v>468</v>
      </c>
      <c r="P70" s="97">
        <f t="shared" si="19"/>
        <v>612</v>
      </c>
      <c r="Q70" s="97">
        <f t="shared" si="19"/>
        <v>396</v>
      </c>
      <c r="R70" s="97">
        <f>R65-R71-144</f>
        <v>324</v>
      </c>
      <c r="S70" s="7">
        <f>SUM(M70:R70)</f>
        <v>3024</v>
      </c>
      <c r="U70" s="85" t="s">
        <v>213</v>
      </c>
      <c r="W70" s="3">
        <f>SUM(M70:R70)</f>
        <v>3024</v>
      </c>
    </row>
    <row r="71" spans="1:23" ht="21" customHeight="1">
      <c r="A71" s="147" t="s">
        <v>47</v>
      </c>
      <c r="B71" s="148"/>
      <c r="C71" s="188"/>
      <c r="D71" s="138" t="s">
        <v>49</v>
      </c>
      <c r="E71" s="139"/>
      <c r="F71" s="139"/>
      <c r="G71" s="139"/>
      <c r="H71" s="139"/>
      <c r="I71" s="139"/>
      <c r="J71" s="140"/>
      <c r="K71" s="10"/>
      <c r="L71" s="10"/>
      <c r="M71" s="10"/>
      <c r="N71" s="10">
        <v>180</v>
      </c>
      <c r="O71" s="10">
        <v>108</v>
      </c>
      <c r="P71" s="79">
        <v>72</v>
      </c>
      <c r="Q71" s="25">
        <v>36</v>
      </c>
      <c r="R71" s="2"/>
      <c r="S71" s="7">
        <f t="shared" ref="S71:S73" si="20">SUM(M71:R71)</f>
        <v>396</v>
      </c>
      <c r="U71" s="46" t="s">
        <v>212</v>
      </c>
      <c r="W71" s="47">
        <f>SUM(K71:R71,K72:Q72)+144</f>
        <v>900</v>
      </c>
    </row>
    <row r="72" spans="1:23" ht="21" customHeight="1">
      <c r="A72" s="147" t="s">
        <v>228</v>
      </c>
      <c r="B72" s="148"/>
      <c r="C72" s="188"/>
      <c r="D72" s="138" t="s">
        <v>232</v>
      </c>
      <c r="E72" s="139"/>
      <c r="F72" s="139"/>
      <c r="G72" s="139"/>
      <c r="H72" s="139"/>
      <c r="I72" s="139"/>
      <c r="J72" s="140"/>
      <c r="K72" s="10"/>
      <c r="L72" s="10"/>
      <c r="M72" s="10"/>
      <c r="N72" s="10"/>
      <c r="O72" s="10"/>
      <c r="P72" s="76">
        <v>180</v>
      </c>
      <c r="Q72" s="25">
        <v>180</v>
      </c>
      <c r="R72" s="82">
        <v>144</v>
      </c>
      <c r="S72" s="7">
        <f t="shared" si="20"/>
        <v>504</v>
      </c>
      <c r="U72" s="46" t="s">
        <v>216</v>
      </c>
      <c r="W72" s="1">
        <v>900</v>
      </c>
    </row>
    <row r="73" spans="1:23" s="47" customFormat="1" ht="20.25" customHeight="1">
      <c r="A73" s="147" t="s">
        <v>229</v>
      </c>
      <c r="B73" s="148"/>
      <c r="C73" s="188"/>
      <c r="D73" s="138" t="s">
        <v>233</v>
      </c>
      <c r="E73" s="139"/>
      <c r="F73" s="139"/>
      <c r="G73" s="139"/>
      <c r="H73" s="139"/>
      <c r="I73" s="139"/>
      <c r="J73" s="140"/>
      <c r="K73" s="97"/>
      <c r="L73" s="97"/>
      <c r="M73" s="97"/>
      <c r="N73" s="97"/>
      <c r="O73" s="97"/>
      <c r="P73" s="97"/>
      <c r="Q73" s="97"/>
      <c r="R73" s="97">
        <v>144</v>
      </c>
      <c r="S73" s="7">
        <f t="shared" si="20"/>
        <v>144</v>
      </c>
      <c r="U73" s="46"/>
    </row>
    <row r="74" spans="1:23" ht="21" customHeight="1">
      <c r="A74" s="147"/>
      <c r="B74" s="148"/>
      <c r="C74" s="188"/>
      <c r="D74" s="138" t="s">
        <v>51</v>
      </c>
      <c r="E74" s="139"/>
      <c r="F74" s="139"/>
      <c r="G74" s="139"/>
      <c r="H74" s="139"/>
      <c r="I74" s="139"/>
      <c r="J74" s="140"/>
      <c r="K74" s="107"/>
      <c r="L74" s="107">
        <v>3</v>
      </c>
      <c r="M74" s="107">
        <v>2</v>
      </c>
      <c r="N74" s="107">
        <v>4</v>
      </c>
      <c r="O74" s="107">
        <v>2</v>
      </c>
      <c r="P74" s="107">
        <v>3</v>
      </c>
      <c r="Q74" s="107"/>
      <c r="R74" s="2">
        <v>4</v>
      </c>
      <c r="S74" s="1">
        <f>SUM(K74:R74)</f>
        <v>18</v>
      </c>
      <c r="U74" s="47" t="s">
        <v>215</v>
      </c>
      <c r="W74" s="86">
        <f>G65-W69-W71-W72</f>
        <v>2124</v>
      </c>
    </row>
    <row r="75" spans="1:23" s="47" customFormat="1" ht="21" customHeight="1">
      <c r="A75" s="107">
        <v>1</v>
      </c>
      <c r="B75" s="107">
        <v>2</v>
      </c>
      <c r="C75" s="188"/>
      <c r="D75" s="107">
        <v>4</v>
      </c>
      <c r="E75" s="107">
        <v>5</v>
      </c>
      <c r="F75" s="107">
        <v>6</v>
      </c>
      <c r="G75" s="107">
        <v>7</v>
      </c>
      <c r="H75" s="107">
        <v>8</v>
      </c>
      <c r="I75" s="107">
        <v>9</v>
      </c>
      <c r="J75" s="107">
        <v>10</v>
      </c>
      <c r="K75" s="107">
        <v>11</v>
      </c>
      <c r="L75" s="107">
        <v>12</v>
      </c>
      <c r="M75" s="107">
        <v>13</v>
      </c>
      <c r="N75" s="107">
        <v>14</v>
      </c>
      <c r="O75" s="107">
        <v>15</v>
      </c>
      <c r="P75" s="107">
        <v>16</v>
      </c>
      <c r="Q75" s="107">
        <v>17</v>
      </c>
      <c r="R75" s="107">
        <v>18</v>
      </c>
      <c r="W75" s="86"/>
    </row>
    <row r="76" spans="1:23" ht="35.25" customHeight="1">
      <c r="A76" s="143" t="s">
        <v>230</v>
      </c>
      <c r="B76" s="144"/>
      <c r="C76" s="188"/>
      <c r="D76" s="138" t="s">
        <v>234</v>
      </c>
      <c r="E76" s="139"/>
      <c r="F76" s="139"/>
      <c r="G76" s="139"/>
      <c r="H76" s="139"/>
      <c r="I76" s="139"/>
      <c r="J76" s="140"/>
      <c r="K76" s="10">
        <v>5</v>
      </c>
      <c r="L76" s="10">
        <v>6</v>
      </c>
      <c r="M76" s="10">
        <v>3</v>
      </c>
      <c r="N76" s="10">
        <v>4</v>
      </c>
      <c r="O76" s="10">
        <v>3</v>
      </c>
      <c r="P76" s="10">
        <v>5</v>
      </c>
      <c r="Q76" s="10">
        <v>5</v>
      </c>
      <c r="R76" s="2">
        <v>6</v>
      </c>
      <c r="S76" s="47">
        <f>SUM(K76:R76)</f>
        <v>37</v>
      </c>
    </row>
    <row r="77" spans="1:23" ht="35.25" customHeight="1">
      <c r="A77" s="141" t="s">
        <v>231</v>
      </c>
      <c r="B77" s="142"/>
      <c r="C77" s="189"/>
      <c r="D77" s="138" t="s">
        <v>96</v>
      </c>
      <c r="E77" s="139"/>
      <c r="F77" s="139"/>
      <c r="G77" s="139"/>
      <c r="H77" s="139"/>
      <c r="I77" s="139"/>
      <c r="J77" s="140"/>
      <c r="K77" s="42"/>
      <c r="L77" s="42"/>
      <c r="M77" s="42">
        <v>3</v>
      </c>
      <c r="N77" s="42">
        <v>2</v>
      </c>
      <c r="O77" s="42">
        <v>1</v>
      </c>
      <c r="P77" s="43">
        <v>3</v>
      </c>
      <c r="Q77" s="41">
        <v>1</v>
      </c>
      <c r="R77" s="2">
        <v>0</v>
      </c>
      <c r="S77" s="47">
        <f>SUM(K77:R77)</f>
        <v>10</v>
      </c>
    </row>
    <row r="78" spans="1:23">
      <c r="B78" s="40"/>
      <c r="J78" s="45"/>
    </row>
    <row r="80" spans="1:23">
      <c r="C80" s="47" t="s">
        <v>235</v>
      </c>
      <c r="D80" s="1">
        <f>(I65+J65+S71+S72+S73)*100/(W70+S71+S72+S73)</f>
        <v>67.994100294985245</v>
      </c>
    </row>
  </sheetData>
  <mergeCells count="38">
    <mergeCell ref="D73:J73"/>
    <mergeCell ref="A77:B77"/>
    <mergeCell ref="A76:B76"/>
    <mergeCell ref="A70:B70"/>
    <mergeCell ref="A71:B71"/>
    <mergeCell ref="A72:B72"/>
    <mergeCell ref="A73:B74"/>
    <mergeCell ref="C70:C77"/>
    <mergeCell ref="D72:J72"/>
    <mergeCell ref="D74:J74"/>
    <mergeCell ref="D76:J76"/>
    <mergeCell ref="D77:J77"/>
    <mergeCell ref="D70:J70"/>
    <mergeCell ref="D71:J71"/>
    <mergeCell ref="A2:A6"/>
    <mergeCell ref="B2:B6"/>
    <mergeCell ref="C2:C6"/>
    <mergeCell ref="D2:J2"/>
    <mergeCell ref="K2:Q2"/>
    <mergeCell ref="D3:D6"/>
    <mergeCell ref="G3:J3"/>
    <mergeCell ref="K3:L3"/>
    <mergeCell ref="M3:N3"/>
    <mergeCell ref="O3:P3"/>
    <mergeCell ref="Q3:R3"/>
    <mergeCell ref="G4:G6"/>
    <mergeCell ref="H4:J4"/>
    <mergeCell ref="K4:K6"/>
    <mergeCell ref="R4:R6"/>
    <mergeCell ref="E3:F3"/>
    <mergeCell ref="E4:E6"/>
    <mergeCell ref="H5:J5"/>
    <mergeCell ref="Q4:Q6"/>
    <mergeCell ref="L4:L6"/>
    <mergeCell ref="M4:M6"/>
    <mergeCell ref="N4:N6"/>
    <mergeCell ref="O4:O6"/>
    <mergeCell ref="P4:P6"/>
  </mergeCells>
  <printOptions horizontalCentered="1"/>
  <pageMargins left="0.15748031496062992" right="0.15748031496062992" top="0.35433070866141736" bottom="0.39370078740157483" header="0.15748031496062992" footer="0.1574803149606299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19"/>
  <sheetViews>
    <sheetView zoomScale="70" zoomScaleNormal="70" workbookViewId="0">
      <selection activeCell="AN16" sqref="AN16"/>
    </sheetView>
  </sheetViews>
  <sheetFormatPr defaultRowHeight="12.75"/>
  <cols>
    <col min="1" max="1" width="2.28515625" customWidth="1"/>
    <col min="2" max="2" width="5.28515625" customWidth="1"/>
    <col min="3" max="3" width="4.5703125" customWidth="1"/>
    <col min="4" max="20" width="3.7109375" customWidth="1"/>
    <col min="21" max="21" width="4.42578125" customWidth="1"/>
    <col min="22" max="22" width="4.140625" customWidth="1"/>
    <col min="23" max="65" width="3.7109375" customWidth="1"/>
  </cols>
  <sheetData>
    <row r="2" spans="2:60" s="49" customFormat="1" ht="22.7" customHeight="1">
      <c r="B2" s="48" t="s">
        <v>112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60" s="49" customFormat="1" ht="112.7" customHeight="1">
      <c r="B3" s="178" t="s">
        <v>164</v>
      </c>
      <c r="C3" s="153" t="s">
        <v>165</v>
      </c>
      <c r="D3" s="50" t="s">
        <v>113</v>
      </c>
      <c r="E3" s="50" t="s">
        <v>114</v>
      </c>
      <c r="F3" s="50" t="s">
        <v>115</v>
      </c>
      <c r="G3" s="50" t="s">
        <v>116</v>
      </c>
      <c r="H3" s="50" t="s">
        <v>117</v>
      </c>
      <c r="I3" s="50" t="s">
        <v>118</v>
      </c>
      <c r="J3" s="50" t="s">
        <v>119</v>
      </c>
      <c r="K3" s="50" t="s">
        <v>120</v>
      </c>
      <c r="L3" s="50" t="s">
        <v>121</v>
      </c>
      <c r="M3" s="51" t="s">
        <v>122</v>
      </c>
      <c r="N3" s="52" t="s">
        <v>123</v>
      </c>
      <c r="O3" s="52" t="s">
        <v>124</v>
      </c>
      <c r="P3" s="50" t="s">
        <v>125</v>
      </c>
      <c r="Q3" s="50" t="s">
        <v>126</v>
      </c>
      <c r="R3" s="52" t="s">
        <v>127</v>
      </c>
      <c r="S3" s="53" t="s">
        <v>128</v>
      </c>
      <c r="T3" s="52" t="s">
        <v>129</v>
      </c>
      <c r="U3" s="52" t="s">
        <v>130</v>
      </c>
      <c r="V3" s="50" t="s">
        <v>131</v>
      </c>
      <c r="W3" s="180" t="s">
        <v>132</v>
      </c>
      <c r="X3" s="181"/>
      <c r="Y3" s="50" t="s">
        <v>133</v>
      </c>
      <c r="Z3" s="52" t="s">
        <v>134</v>
      </c>
      <c r="AA3" s="50" t="s">
        <v>135</v>
      </c>
      <c r="AB3" s="50" t="s">
        <v>136</v>
      </c>
      <c r="AC3" s="50" t="s">
        <v>137</v>
      </c>
      <c r="AD3" s="52" t="s">
        <v>138</v>
      </c>
      <c r="AE3" s="50" t="s">
        <v>139</v>
      </c>
      <c r="AF3" s="182" t="s">
        <v>140</v>
      </c>
      <c r="AG3" s="182"/>
      <c r="AH3" s="182"/>
      <c r="AI3" s="180" t="s">
        <v>141</v>
      </c>
      <c r="AJ3" s="183"/>
      <c r="AK3" s="52" t="s">
        <v>142</v>
      </c>
      <c r="AL3" s="52" t="s">
        <v>143</v>
      </c>
      <c r="AM3" s="50" t="s">
        <v>144</v>
      </c>
      <c r="AN3" s="180" t="s">
        <v>145</v>
      </c>
      <c r="AO3" s="181"/>
      <c r="AP3" s="53" t="s">
        <v>146</v>
      </c>
      <c r="AQ3" s="52" t="s">
        <v>147</v>
      </c>
      <c r="AR3" s="182" t="s">
        <v>148</v>
      </c>
      <c r="AS3" s="182"/>
      <c r="AT3" s="182"/>
      <c r="AU3" s="182" t="s">
        <v>149</v>
      </c>
      <c r="AV3" s="182"/>
      <c r="AW3" s="182"/>
      <c r="AX3" s="180" t="s">
        <v>150</v>
      </c>
      <c r="AY3" s="181"/>
      <c r="AZ3" s="52" t="s">
        <v>151</v>
      </c>
      <c r="BA3" s="182" t="s">
        <v>152</v>
      </c>
      <c r="BB3" s="182"/>
      <c r="BC3" s="52" t="s">
        <v>153</v>
      </c>
      <c r="BD3" s="52" t="s">
        <v>154</v>
      </c>
      <c r="BE3" s="182" t="s">
        <v>155</v>
      </c>
      <c r="BF3" s="182"/>
      <c r="BG3" s="182" t="s">
        <v>156</v>
      </c>
      <c r="BH3" s="182"/>
    </row>
    <row r="4" spans="2:60" s="49" customFormat="1" ht="21">
      <c r="B4" s="179"/>
      <c r="C4" s="154"/>
      <c r="D4" s="170" t="s">
        <v>157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2"/>
    </row>
    <row r="5" spans="2:60" s="49" customFormat="1" ht="25.5" customHeight="1">
      <c r="B5" s="179"/>
      <c r="C5" s="154"/>
      <c r="D5" s="54">
        <v>36</v>
      </c>
      <c r="E5" s="54">
        <v>37</v>
      </c>
      <c r="F5" s="54">
        <v>38</v>
      </c>
      <c r="G5" s="54">
        <v>39</v>
      </c>
      <c r="H5" s="54">
        <v>40</v>
      </c>
      <c r="I5" s="54">
        <v>41</v>
      </c>
      <c r="J5" s="54">
        <v>42</v>
      </c>
      <c r="K5" s="54">
        <v>43</v>
      </c>
      <c r="L5" s="54">
        <v>44</v>
      </c>
      <c r="M5" s="55">
        <v>45</v>
      </c>
      <c r="N5" s="54">
        <v>46</v>
      </c>
      <c r="O5" s="55">
        <v>47</v>
      </c>
      <c r="P5" s="54">
        <v>48</v>
      </c>
      <c r="Q5" s="54">
        <v>49</v>
      </c>
      <c r="R5" s="54">
        <v>50</v>
      </c>
      <c r="S5" s="56">
        <v>51</v>
      </c>
      <c r="T5" s="55">
        <v>52</v>
      </c>
      <c r="U5" s="57">
        <v>1</v>
      </c>
      <c r="V5" s="57">
        <v>2</v>
      </c>
      <c r="W5" s="173">
        <v>3</v>
      </c>
      <c r="X5" s="174"/>
      <c r="Y5" s="54">
        <v>4</v>
      </c>
      <c r="Z5" s="54">
        <v>5</v>
      </c>
      <c r="AA5" s="54">
        <v>6</v>
      </c>
      <c r="AB5" s="54">
        <v>7</v>
      </c>
      <c r="AC5" s="54">
        <v>8</v>
      </c>
      <c r="AD5" s="54">
        <v>9</v>
      </c>
      <c r="AE5" s="54">
        <v>10</v>
      </c>
      <c r="AF5" s="173">
        <v>11</v>
      </c>
      <c r="AG5" s="175"/>
      <c r="AH5" s="174"/>
      <c r="AI5" s="173">
        <v>12</v>
      </c>
      <c r="AJ5" s="174"/>
      <c r="AK5" s="54">
        <v>13</v>
      </c>
      <c r="AL5" s="54">
        <v>14</v>
      </c>
      <c r="AM5" s="54">
        <v>15</v>
      </c>
      <c r="AN5" s="173">
        <v>16</v>
      </c>
      <c r="AO5" s="174"/>
      <c r="AP5" s="55">
        <v>17</v>
      </c>
      <c r="AQ5" s="54">
        <v>18</v>
      </c>
      <c r="AR5" s="169">
        <v>19</v>
      </c>
      <c r="AS5" s="169"/>
      <c r="AT5" s="169"/>
      <c r="AU5" s="169">
        <v>20</v>
      </c>
      <c r="AV5" s="169"/>
      <c r="AW5" s="169"/>
      <c r="AX5" s="173">
        <v>21</v>
      </c>
      <c r="AY5" s="174"/>
      <c r="AZ5" s="54">
        <v>22</v>
      </c>
      <c r="BA5" s="169">
        <v>23</v>
      </c>
      <c r="BB5" s="169"/>
      <c r="BC5" s="54">
        <v>24</v>
      </c>
      <c r="BD5" s="54">
        <v>25</v>
      </c>
      <c r="BE5" s="169">
        <v>26</v>
      </c>
      <c r="BF5" s="169"/>
      <c r="BG5" s="169">
        <v>27</v>
      </c>
      <c r="BH5" s="169"/>
    </row>
    <row r="6" spans="2:60" s="49" customFormat="1" ht="21">
      <c r="B6" s="179"/>
      <c r="C6" s="154"/>
      <c r="D6" s="170" t="s">
        <v>158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2"/>
    </row>
    <row r="7" spans="2:60" s="49" customFormat="1" ht="24" customHeight="1">
      <c r="B7" s="179"/>
      <c r="C7" s="155"/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4">
        <v>7</v>
      </c>
      <c r="K7" s="54">
        <v>8</v>
      </c>
      <c r="L7" s="54">
        <v>9</v>
      </c>
      <c r="M7" s="55">
        <v>10</v>
      </c>
      <c r="N7" s="54">
        <v>11</v>
      </c>
      <c r="O7" s="55">
        <v>12</v>
      </c>
      <c r="P7" s="54">
        <v>13</v>
      </c>
      <c r="Q7" s="54">
        <v>14</v>
      </c>
      <c r="R7" s="54">
        <v>15</v>
      </c>
      <c r="S7" s="56">
        <v>16</v>
      </c>
      <c r="T7" s="55">
        <v>17</v>
      </c>
      <c r="U7" s="57">
        <v>18</v>
      </c>
      <c r="V7" s="57">
        <v>19</v>
      </c>
      <c r="W7" s="173">
        <v>20</v>
      </c>
      <c r="X7" s="174"/>
      <c r="Y7" s="54">
        <v>21</v>
      </c>
      <c r="Z7" s="54">
        <v>22</v>
      </c>
      <c r="AA7" s="54">
        <v>23</v>
      </c>
      <c r="AB7" s="54">
        <v>24</v>
      </c>
      <c r="AC7" s="54">
        <v>25</v>
      </c>
      <c r="AD7" s="54">
        <v>26</v>
      </c>
      <c r="AE7" s="54">
        <v>27</v>
      </c>
      <c r="AF7" s="173">
        <v>28</v>
      </c>
      <c r="AG7" s="175"/>
      <c r="AH7" s="174"/>
      <c r="AI7" s="173">
        <v>29</v>
      </c>
      <c r="AJ7" s="174"/>
      <c r="AK7" s="54">
        <v>30</v>
      </c>
      <c r="AL7" s="54">
        <v>31</v>
      </c>
      <c r="AM7" s="54">
        <v>32</v>
      </c>
      <c r="AN7" s="173">
        <v>33</v>
      </c>
      <c r="AO7" s="174"/>
      <c r="AP7" s="55">
        <v>34</v>
      </c>
      <c r="AQ7" s="54">
        <v>35</v>
      </c>
      <c r="AR7" s="169">
        <v>36</v>
      </c>
      <c r="AS7" s="169"/>
      <c r="AT7" s="169"/>
      <c r="AU7" s="169">
        <v>37</v>
      </c>
      <c r="AV7" s="169"/>
      <c r="AW7" s="169"/>
      <c r="AX7" s="173">
        <v>38</v>
      </c>
      <c r="AY7" s="174"/>
      <c r="AZ7" s="54">
        <v>39</v>
      </c>
      <c r="BA7" s="169">
        <v>40</v>
      </c>
      <c r="BB7" s="169"/>
      <c r="BC7" s="54">
        <v>41</v>
      </c>
      <c r="BD7" s="54">
        <v>42</v>
      </c>
      <c r="BE7" s="169">
        <v>43</v>
      </c>
      <c r="BF7" s="169"/>
      <c r="BG7" s="169">
        <v>44</v>
      </c>
      <c r="BH7" s="169"/>
    </row>
    <row r="8" spans="2:60" s="58" customFormat="1" ht="24.75" customHeight="1">
      <c r="B8" s="59">
        <v>1</v>
      </c>
      <c r="C8" s="59">
        <v>17</v>
      </c>
      <c r="D8" s="60"/>
      <c r="E8" s="60"/>
      <c r="F8" s="60"/>
      <c r="G8" s="60"/>
      <c r="H8" s="60"/>
      <c r="I8" s="60"/>
      <c r="J8" s="60"/>
      <c r="K8" s="60"/>
      <c r="L8" s="60"/>
      <c r="M8" s="61"/>
      <c r="N8" s="60"/>
      <c r="O8" s="61"/>
      <c r="P8" s="60"/>
      <c r="Q8" s="60"/>
      <c r="R8" s="60"/>
      <c r="S8" s="60"/>
      <c r="T8" s="61"/>
      <c r="U8" s="65" t="s">
        <v>174</v>
      </c>
      <c r="V8" s="57" t="s">
        <v>174</v>
      </c>
      <c r="W8" s="164"/>
      <c r="X8" s="165"/>
      <c r="Y8" s="60"/>
      <c r="Z8" s="60"/>
      <c r="AA8" s="60"/>
      <c r="AB8" s="60"/>
      <c r="AC8" s="60"/>
      <c r="AD8" s="60"/>
      <c r="AE8" s="60"/>
      <c r="AF8" s="164"/>
      <c r="AG8" s="176"/>
      <c r="AH8" s="165"/>
      <c r="AI8" s="164"/>
      <c r="AJ8" s="165"/>
      <c r="AK8" s="60"/>
      <c r="AL8" s="60"/>
      <c r="AM8" s="60"/>
      <c r="AN8" s="164"/>
      <c r="AO8" s="165"/>
      <c r="AP8" s="60"/>
      <c r="AQ8" s="60"/>
      <c r="AR8" s="164"/>
      <c r="AS8" s="176"/>
      <c r="AT8" s="165"/>
      <c r="AU8" s="164"/>
      <c r="AV8" s="176"/>
      <c r="AW8" s="165"/>
      <c r="AX8" s="164"/>
      <c r="AY8" s="165"/>
      <c r="AZ8" s="60"/>
      <c r="BA8" s="166"/>
      <c r="BB8" s="166"/>
      <c r="BC8" s="60"/>
      <c r="BD8" s="60" t="s">
        <v>159</v>
      </c>
      <c r="BE8" s="167" t="s">
        <v>159</v>
      </c>
      <c r="BF8" s="167"/>
      <c r="BG8" s="168" t="s">
        <v>160</v>
      </c>
      <c r="BH8" s="168"/>
    </row>
    <row r="9" spans="2:60" s="49" customFormat="1" ht="24.95" customHeight="1">
      <c r="B9" s="54">
        <v>2</v>
      </c>
      <c r="C9" s="54">
        <v>16</v>
      </c>
      <c r="D9" s="57"/>
      <c r="E9" s="57"/>
      <c r="F9" s="57"/>
      <c r="G9" s="57"/>
      <c r="H9" s="57"/>
      <c r="I9" s="57"/>
      <c r="J9" s="57"/>
      <c r="K9" s="57"/>
      <c r="L9" s="57"/>
      <c r="M9" s="61"/>
      <c r="N9" s="60"/>
      <c r="O9" s="61"/>
      <c r="P9" s="57"/>
      <c r="Q9" s="57"/>
      <c r="R9" s="57"/>
      <c r="S9" s="57"/>
      <c r="T9" s="62" t="s">
        <v>159</v>
      </c>
      <c r="U9" s="57" t="s">
        <v>174</v>
      </c>
      <c r="V9" s="57" t="s">
        <v>174</v>
      </c>
      <c r="W9" s="164"/>
      <c r="X9" s="165"/>
      <c r="Y9" s="57"/>
      <c r="Z9" s="57"/>
      <c r="AA9" s="57"/>
      <c r="AB9" s="57"/>
      <c r="AC9" s="57"/>
      <c r="AD9" s="57"/>
      <c r="AE9" s="57"/>
      <c r="AF9" s="164"/>
      <c r="AG9" s="176"/>
      <c r="AH9" s="165"/>
      <c r="AI9" s="57" t="s">
        <v>159</v>
      </c>
      <c r="AJ9" s="57"/>
      <c r="AK9" s="57"/>
      <c r="AL9" s="57"/>
      <c r="AM9" s="57"/>
      <c r="AN9" s="164"/>
      <c r="AO9" s="165"/>
      <c r="AP9" s="57"/>
      <c r="AQ9" s="57"/>
      <c r="AR9" s="57"/>
      <c r="AS9" s="57" t="s">
        <v>159</v>
      </c>
      <c r="AU9" s="57"/>
      <c r="AV9" s="57" t="s">
        <v>159</v>
      </c>
      <c r="AW9" s="57" t="s">
        <v>161</v>
      </c>
      <c r="AX9" s="156" t="s">
        <v>161</v>
      </c>
      <c r="AY9" s="157"/>
      <c r="AZ9" s="57" t="s">
        <v>161</v>
      </c>
      <c r="BA9" s="152" t="s">
        <v>161</v>
      </c>
      <c r="BB9" s="152"/>
      <c r="BC9" s="57" t="s">
        <v>161</v>
      </c>
      <c r="BD9" s="57" t="s">
        <v>161</v>
      </c>
      <c r="BE9" s="57" t="s">
        <v>161</v>
      </c>
      <c r="BF9" s="57" t="s">
        <v>159</v>
      </c>
      <c r="BG9" s="168" t="s">
        <v>160</v>
      </c>
      <c r="BH9" s="168"/>
    </row>
    <row r="10" spans="2:60" s="49" customFormat="1" ht="24.95" customHeight="1">
      <c r="B10" s="54">
        <v>3</v>
      </c>
      <c r="C10" s="54">
        <v>16</v>
      </c>
      <c r="D10" s="57"/>
      <c r="E10" s="57"/>
      <c r="F10" s="57"/>
      <c r="G10" s="57"/>
      <c r="H10" s="57"/>
      <c r="I10" s="57"/>
      <c r="J10" s="57"/>
      <c r="K10" s="57"/>
      <c r="L10" s="57"/>
      <c r="M10" s="61"/>
      <c r="N10" s="60"/>
      <c r="O10" s="61"/>
      <c r="P10" s="57"/>
      <c r="Q10" s="57"/>
      <c r="R10" s="57" t="s">
        <v>159</v>
      </c>
      <c r="S10" s="57" t="s">
        <v>166</v>
      </c>
      <c r="T10" s="62" t="s">
        <v>166</v>
      </c>
      <c r="U10" s="57" t="s">
        <v>174</v>
      </c>
      <c r="V10" s="57" t="s">
        <v>174</v>
      </c>
      <c r="W10" s="164"/>
      <c r="X10" s="165"/>
      <c r="Y10" s="57"/>
      <c r="Z10" s="57"/>
      <c r="AA10" s="57"/>
      <c r="AB10" s="57"/>
      <c r="AC10" s="57"/>
      <c r="AD10" s="57"/>
      <c r="AE10" s="57"/>
      <c r="AF10" s="164"/>
      <c r="AG10" s="176"/>
      <c r="AH10" s="165"/>
      <c r="AI10" s="156"/>
      <c r="AJ10" s="157"/>
      <c r="AK10" s="57"/>
      <c r="AL10" s="57"/>
      <c r="AM10" s="57"/>
      <c r="AN10" s="164"/>
      <c r="AO10" s="165"/>
      <c r="AP10" s="57"/>
      <c r="AQ10" s="57"/>
      <c r="AR10" s="156"/>
      <c r="AS10" s="177"/>
      <c r="AT10" s="157"/>
      <c r="AU10" s="156"/>
      <c r="AV10" s="177"/>
      <c r="AW10" s="157"/>
      <c r="AX10" s="57" t="s">
        <v>159</v>
      </c>
      <c r="AY10" s="57" t="s">
        <v>161</v>
      </c>
      <c r="AZ10" s="57" t="s">
        <v>161</v>
      </c>
      <c r="BA10" s="57" t="s">
        <v>161</v>
      </c>
      <c r="BB10" s="57">
        <v>8</v>
      </c>
      <c r="BC10" s="57">
        <v>8</v>
      </c>
      <c r="BD10" s="57">
        <v>8</v>
      </c>
      <c r="BE10" s="152">
        <v>8</v>
      </c>
      <c r="BF10" s="152"/>
      <c r="BG10" s="57">
        <v>8</v>
      </c>
      <c r="BH10" s="57" t="s">
        <v>159</v>
      </c>
    </row>
    <row r="11" spans="2:60" s="49" customFormat="1" ht="24.95" customHeight="1">
      <c r="B11" s="54">
        <v>4</v>
      </c>
      <c r="C11" s="54">
        <v>16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 t="s">
        <v>166</v>
      </c>
      <c r="O11" s="57" t="s">
        <v>166</v>
      </c>
      <c r="P11" s="57" t="s">
        <v>167</v>
      </c>
      <c r="Q11" s="57" t="s">
        <v>167</v>
      </c>
      <c r="R11" s="57" t="s">
        <v>167</v>
      </c>
      <c r="S11" s="57" t="s">
        <v>167</v>
      </c>
      <c r="T11" s="57" t="s">
        <v>167</v>
      </c>
      <c r="U11" s="57" t="s">
        <v>174</v>
      </c>
      <c r="V11" s="57" t="s">
        <v>174</v>
      </c>
      <c r="W11" s="57" t="s">
        <v>159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 t="s">
        <v>159</v>
      </c>
      <c r="AH11" s="57">
        <v>8</v>
      </c>
      <c r="AI11" s="156">
        <v>8</v>
      </c>
      <c r="AJ11" s="157"/>
      <c r="AK11" s="57">
        <v>8</v>
      </c>
      <c r="AL11" s="57">
        <v>8</v>
      </c>
      <c r="AM11" s="57">
        <v>8</v>
      </c>
      <c r="AN11" s="57">
        <v>8</v>
      </c>
      <c r="AO11" s="57" t="s">
        <v>159</v>
      </c>
      <c r="AP11" s="63" t="s">
        <v>162</v>
      </c>
      <c r="AQ11" s="63" t="s">
        <v>162</v>
      </c>
      <c r="AR11" s="158" t="s">
        <v>162</v>
      </c>
      <c r="AS11" s="159"/>
      <c r="AT11" s="160"/>
      <c r="AU11" s="158" t="s">
        <v>162</v>
      </c>
      <c r="AV11" s="159"/>
      <c r="AW11" s="160"/>
      <c r="AX11" s="161" t="s">
        <v>163</v>
      </c>
      <c r="AY11" s="162"/>
      <c r="AZ11" s="64" t="s">
        <v>163</v>
      </c>
      <c r="BA11" s="161" t="s">
        <v>163</v>
      </c>
      <c r="BB11" s="162"/>
      <c r="BC11" s="64" t="s">
        <v>163</v>
      </c>
      <c r="BD11" s="64" t="s">
        <v>163</v>
      </c>
      <c r="BE11" s="163" t="s">
        <v>163</v>
      </c>
      <c r="BF11" s="163"/>
      <c r="BG11" s="152"/>
      <c r="BH11" s="152"/>
    </row>
    <row r="14" spans="2:60" ht="18.75">
      <c r="C14" s="150" t="s">
        <v>168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2:60" ht="18.75">
      <c r="C15" s="150" t="s">
        <v>169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2:60" ht="18.75">
      <c r="C16" s="150" t="s">
        <v>170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3:15" ht="18.75">
      <c r="C17" s="150" t="s">
        <v>171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3:15" ht="18.75">
      <c r="C18" s="149" t="s">
        <v>172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3:15" ht="18.75">
      <c r="C19" s="151" t="s">
        <v>173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</sheetData>
  <mergeCells count="70">
    <mergeCell ref="AX3:AY3"/>
    <mergeCell ref="BA3:BB3"/>
    <mergeCell ref="BE3:BF3"/>
    <mergeCell ref="BG3:BH3"/>
    <mergeCell ref="BG5:BH5"/>
    <mergeCell ref="AR3:AT3"/>
    <mergeCell ref="W5:X5"/>
    <mergeCell ref="AF5:AH5"/>
    <mergeCell ref="AI5:AJ5"/>
    <mergeCell ref="AU3:AW3"/>
    <mergeCell ref="B3:B7"/>
    <mergeCell ref="W3:X3"/>
    <mergeCell ref="AF3:AH3"/>
    <mergeCell ref="AI3:AJ3"/>
    <mergeCell ref="AN3:AO3"/>
    <mergeCell ref="AU7:AW7"/>
    <mergeCell ref="AX7:AY7"/>
    <mergeCell ref="BA7:BB7"/>
    <mergeCell ref="AX5:AY5"/>
    <mergeCell ref="D4:BH4"/>
    <mergeCell ref="W9:X9"/>
    <mergeCell ref="AF9:AH9"/>
    <mergeCell ref="AN9:AO9"/>
    <mergeCell ref="AX9:AY9"/>
    <mergeCell ref="AU8:AW8"/>
    <mergeCell ref="AX8:AY8"/>
    <mergeCell ref="W8:X8"/>
    <mergeCell ref="AF8:AH8"/>
    <mergeCell ref="AI8:AJ8"/>
    <mergeCell ref="AN8:AO8"/>
    <mergeCell ref="AR8:AT8"/>
    <mergeCell ref="BA9:BB9"/>
    <mergeCell ref="BG9:BH9"/>
    <mergeCell ref="AF10:AH10"/>
    <mergeCell ref="AI10:AJ10"/>
    <mergeCell ref="AN10:AO10"/>
    <mergeCell ref="AR10:AT10"/>
    <mergeCell ref="AU10:AW10"/>
    <mergeCell ref="BA8:BB8"/>
    <mergeCell ref="BE8:BF8"/>
    <mergeCell ref="BG8:BH8"/>
    <mergeCell ref="BA5:BB5"/>
    <mergeCell ref="D6:BH6"/>
    <mergeCell ref="W7:X7"/>
    <mergeCell ref="AF7:AH7"/>
    <mergeCell ref="AI7:AJ7"/>
    <mergeCell ref="BE5:BF5"/>
    <mergeCell ref="BE7:BF7"/>
    <mergeCell ref="BG7:BH7"/>
    <mergeCell ref="AN5:AO5"/>
    <mergeCell ref="AR5:AT5"/>
    <mergeCell ref="AU5:AW5"/>
    <mergeCell ref="AN7:AO7"/>
    <mergeCell ref="AR7:AT7"/>
    <mergeCell ref="C18:O18"/>
    <mergeCell ref="C19:O19"/>
    <mergeCell ref="BG11:BH11"/>
    <mergeCell ref="C3:C7"/>
    <mergeCell ref="C14:O14"/>
    <mergeCell ref="C15:O15"/>
    <mergeCell ref="C16:O16"/>
    <mergeCell ref="C17:O17"/>
    <mergeCell ref="BE10:BF10"/>
    <mergeCell ref="AI11:AJ11"/>
    <mergeCell ref="AR11:AT11"/>
    <mergeCell ref="AU11:AW11"/>
    <mergeCell ref="AX11:AY11"/>
    <mergeCell ref="BA11:BB11"/>
    <mergeCell ref="BE11:BF11"/>
    <mergeCell ref="W10:X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7"/>
  <sheetViews>
    <sheetView topLeftCell="A10" workbookViewId="0">
      <selection activeCell="M16" sqref="M16"/>
    </sheetView>
  </sheetViews>
  <sheetFormatPr defaultColWidth="9.140625" defaultRowHeight="15.75"/>
  <cols>
    <col min="1" max="1" width="9.140625" style="69"/>
    <col min="2" max="2" width="6.5703125" style="69" customWidth="1"/>
    <col min="3" max="3" width="6.85546875" style="69" customWidth="1"/>
    <col min="4" max="4" width="7" style="69" customWidth="1"/>
    <col min="5" max="5" width="6.85546875" style="69" customWidth="1"/>
    <col min="6" max="6" width="6.7109375" style="69" customWidth="1"/>
    <col min="7" max="7" width="8.140625" style="69" customWidth="1"/>
    <col min="8" max="8" width="6.7109375" style="69" customWidth="1"/>
    <col min="9" max="9" width="6.28515625" style="69" customWidth="1"/>
    <col min="10" max="10" width="7.28515625" style="69" customWidth="1"/>
    <col min="11" max="11" width="7.7109375" style="69" customWidth="1"/>
    <col min="12" max="12" width="7.85546875" style="69" customWidth="1"/>
    <col min="13" max="13" width="7.42578125" style="69" customWidth="1"/>
    <col min="14" max="16384" width="9.140625" style="69"/>
  </cols>
  <sheetData>
    <row r="2" spans="2:16">
      <c r="B2" s="69" t="s">
        <v>111</v>
      </c>
      <c r="C2" s="70" t="s">
        <v>175</v>
      </c>
      <c r="D2" s="70" t="s">
        <v>179</v>
      </c>
      <c r="E2" s="69" t="s">
        <v>178</v>
      </c>
      <c r="F2" s="70" t="s">
        <v>177</v>
      </c>
      <c r="G2" s="70" t="s">
        <v>180</v>
      </c>
      <c r="H2" s="70" t="s">
        <v>176</v>
      </c>
      <c r="I2" s="70" t="s">
        <v>179</v>
      </c>
      <c r="J2" s="69" t="s">
        <v>178</v>
      </c>
      <c r="K2" s="69" t="s">
        <v>46</v>
      </c>
      <c r="L2" s="69" t="s">
        <v>180</v>
      </c>
      <c r="M2" s="70" t="s">
        <v>177</v>
      </c>
    </row>
    <row r="3" spans="2:16">
      <c r="B3" s="59"/>
      <c r="C3" s="66"/>
      <c r="D3" s="66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6">
      <c r="B4" s="54">
        <v>2</v>
      </c>
      <c r="C4" s="66">
        <v>17</v>
      </c>
      <c r="D4" s="67">
        <v>0</v>
      </c>
      <c r="E4" s="71">
        <v>1</v>
      </c>
      <c r="F4" s="71">
        <v>2</v>
      </c>
      <c r="G4" s="71">
        <f t="shared" ref="G4:G6" si="0">C4-D4-E4</f>
        <v>16</v>
      </c>
      <c r="H4" s="71">
        <v>24</v>
      </c>
      <c r="I4" s="71">
        <v>6</v>
      </c>
      <c r="J4" s="71">
        <v>1</v>
      </c>
      <c r="K4" s="71">
        <v>0</v>
      </c>
      <c r="L4" s="71">
        <f t="shared" ref="L4:L5" si="1">H4-I4-J4</f>
        <v>17</v>
      </c>
      <c r="M4" s="71">
        <v>9</v>
      </c>
      <c r="N4" s="72">
        <f>C4+F4+H4+M4</f>
        <v>52</v>
      </c>
    </row>
    <row r="5" spans="2:16">
      <c r="B5" s="54">
        <v>3</v>
      </c>
      <c r="C5" s="66">
        <v>17</v>
      </c>
      <c r="D5" s="67">
        <v>2</v>
      </c>
      <c r="E5" s="71">
        <v>1</v>
      </c>
      <c r="F5" s="71">
        <v>2</v>
      </c>
      <c r="G5" s="71">
        <f t="shared" si="0"/>
        <v>14</v>
      </c>
      <c r="H5" s="71">
        <v>25</v>
      </c>
      <c r="I5" s="71">
        <v>9</v>
      </c>
      <c r="J5" s="71">
        <v>1</v>
      </c>
      <c r="K5" s="71">
        <v>0</v>
      </c>
      <c r="L5" s="71">
        <f t="shared" si="1"/>
        <v>15</v>
      </c>
      <c r="M5" s="71">
        <v>8</v>
      </c>
      <c r="N5" s="72">
        <f>C5+F5+H5+M5</f>
        <v>52</v>
      </c>
    </row>
    <row r="6" spans="2:16">
      <c r="B6" s="54">
        <v>4</v>
      </c>
      <c r="C6" s="66">
        <v>17</v>
      </c>
      <c r="D6" s="67">
        <v>5</v>
      </c>
      <c r="E6" s="71">
        <v>0</v>
      </c>
      <c r="F6" s="71">
        <v>2</v>
      </c>
      <c r="G6" s="71">
        <f t="shared" si="0"/>
        <v>12</v>
      </c>
      <c r="H6" s="71">
        <v>24</v>
      </c>
      <c r="I6" s="71">
        <v>7</v>
      </c>
      <c r="J6" s="71">
        <v>1</v>
      </c>
      <c r="K6" s="71">
        <v>6</v>
      </c>
      <c r="L6" s="71">
        <f>H6-I6-J6-K6</f>
        <v>10</v>
      </c>
      <c r="M6" s="71"/>
      <c r="N6" s="72">
        <f>C6+F6+H6+M6</f>
        <v>43</v>
      </c>
    </row>
    <row r="7" spans="2:16">
      <c r="N7" s="73"/>
    </row>
    <row r="8" spans="2:16">
      <c r="C8" s="72">
        <f>SUM(C3:C7)</f>
        <v>51</v>
      </c>
      <c r="D8" s="72">
        <f>SUM(D3:D7)</f>
        <v>7</v>
      </c>
      <c r="E8" s="72">
        <f>SUM(E3:E7)</f>
        <v>2</v>
      </c>
      <c r="F8" s="72">
        <f>SUM(F3:F7)</f>
        <v>6</v>
      </c>
      <c r="G8" s="72">
        <f t="shared" ref="G8:H8" si="2">SUM(G3:G7)</f>
        <v>42</v>
      </c>
      <c r="H8" s="72">
        <f t="shared" si="2"/>
        <v>73</v>
      </c>
      <c r="I8" s="72">
        <f>SUM(I3:I7)</f>
        <v>22</v>
      </c>
      <c r="J8" s="72">
        <f>SUM(J3:J7)</f>
        <v>3</v>
      </c>
      <c r="K8" s="72">
        <f>SUM(K3:K7)</f>
        <v>6</v>
      </c>
      <c r="L8" s="72">
        <f>SUM(L3:L7)</f>
        <v>42</v>
      </c>
      <c r="M8" s="72">
        <f>SUM(M3:M7)</f>
        <v>17</v>
      </c>
      <c r="N8" s="73">
        <f>SUM(N3:N6)</f>
        <v>147</v>
      </c>
      <c r="P8" s="74"/>
    </row>
    <row r="11" spans="2:16">
      <c r="B11" s="184" t="s">
        <v>181</v>
      </c>
      <c r="C11" s="184"/>
      <c r="D11" s="184"/>
      <c r="E11" s="184"/>
      <c r="F11" s="184"/>
      <c r="G11" s="184"/>
      <c r="H11" s="184"/>
      <c r="I11" s="184"/>
      <c r="J11" s="184"/>
      <c r="K11" s="68"/>
    </row>
    <row r="12" spans="2:16" ht="21" customHeight="1">
      <c r="B12" s="184" t="s">
        <v>182</v>
      </c>
      <c r="C12" s="184"/>
      <c r="D12" s="184"/>
      <c r="E12" s="184"/>
      <c r="F12" s="184"/>
      <c r="G12" s="184"/>
      <c r="H12" s="184"/>
      <c r="I12" s="184"/>
      <c r="J12" s="184"/>
      <c r="K12" s="68"/>
    </row>
    <row r="13" spans="2:16">
      <c r="B13" s="184" t="s">
        <v>183</v>
      </c>
      <c r="C13" s="184"/>
      <c r="D13" s="184"/>
      <c r="E13" s="184"/>
      <c r="F13" s="184"/>
      <c r="G13" s="184"/>
      <c r="H13" s="184"/>
      <c r="I13" s="184"/>
      <c r="J13" s="184"/>
      <c r="K13" s="68"/>
    </row>
    <row r="14" spans="2:16">
      <c r="B14" s="184" t="s">
        <v>184</v>
      </c>
      <c r="C14" s="184"/>
      <c r="D14" s="184"/>
      <c r="E14" s="184"/>
      <c r="F14" s="184"/>
      <c r="G14" s="184"/>
      <c r="H14" s="184"/>
      <c r="I14" s="184"/>
      <c r="J14" s="184"/>
      <c r="K14" s="185"/>
    </row>
    <row r="15" spans="2:16">
      <c r="B15" s="184" t="s">
        <v>185</v>
      </c>
      <c r="C15" s="184"/>
      <c r="D15" s="184"/>
      <c r="E15" s="184"/>
      <c r="F15" s="184"/>
      <c r="G15" s="184"/>
      <c r="H15" s="184"/>
      <c r="I15" s="184"/>
      <c r="J15" s="184"/>
      <c r="K15" s="185"/>
    </row>
    <row r="16" spans="2:16" ht="29.25" customHeight="1">
      <c r="B16" s="186" t="s">
        <v>186</v>
      </c>
      <c r="C16" s="186"/>
      <c r="D16" s="186"/>
      <c r="E16" s="186"/>
      <c r="F16" s="186"/>
      <c r="G16" s="186"/>
      <c r="H16" s="186"/>
      <c r="I16" s="186"/>
      <c r="J16" s="186"/>
      <c r="K16" s="68"/>
    </row>
    <row r="17" spans="2:11" ht="18.75" customHeight="1">
      <c r="B17" s="184" t="s">
        <v>187</v>
      </c>
      <c r="C17" s="184"/>
      <c r="D17" s="184"/>
      <c r="E17" s="184"/>
      <c r="F17" s="184"/>
      <c r="G17" s="184"/>
      <c r="H17" s="184"/>
      <c r="I17" s="184"/>
      <c r="J17" s="184"/>
      <c r="K17" s="68"/>
    </row>
  </sheetData>
  <mergeCells count="8">
    <mergeCell ref="B17:J17"/>
    <mergeCell ref="K14:K15"/>
    <mergeCell ref="B16:J16"/>
    <mergeCell ref="B11:J11"/>
    <mergeCell ref="B12:J12"/>
    <mergeCell ref="B13:J13"/>
    <mergeCell ref="B14:J14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</vt:lpstr>
      <vt:lpstr>Лист1</vt:lpstr>
      <vt:lpstr>Лист2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2015-08-19T11:05:56Z</cp:lastPrinted>
  <dcterms:created xsi:type="dcterms:W3CDTF">1996-10-08T23:32:33Z</dcterms:created>
  <dcterms:modified xsi:type="dcterms:W3CDTF">2015-08-19T11:07:07Z</dcterms:modified>
</cp:coreProperties>
</file>